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ocuments\"/>
    </mc:Choice>
  </mc:AlternateContent>
  <bookViews>
    <workbookView xWindow="0" yWindow="0" windowWidth="20490" windowHeight="9045" activeTab="5"/>
  </bookViews>
  <sheets>
    <sheet name="все ответы" sheetId="1" r:id="rId1"/>
    <sheet name="контроль" sheetId="2" r:id="rId2"/>
    <sheet name="свод" sheetId="3" r:id="rId3"/>
    <sheet name="ПЛАН_все" sheetId="5" r:id="rId4"/>
    <sheet name="По организациям_ПЛАН_ФАКТ_ГОД" sheetId="4" r:id="rId5"/>
    <sheet name="Графики_по годам" sheetId="6" r:id="rId6"/>
  </sheets>
  <externalReferences>
    <externalReference r:id="rId7"/>
  </externalReferences>
  <definedNames>
    <definedName name="_xlnm._FilterDatabase" localSheetId="5" hidden="1">'Графики_по годам'!#REF!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6" i="4" l="1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6" i="4"/>
  <c r="AM102" i="4" s="1"/>
  <c r="AK6" i="4"/>
  <c r="AK102" i="4" s="1"/>
  <c r="AI6" i="4"/>
  <c r="AI102" i="4" s="1"/>
  <c r="AG6" i="4"/>
  <c r="AG102" i="4" s="1"/>
  <c r="AE6" i="4"/>
  <c r="AE102" i="4" s="1"/>
  <c r="AC6" i="4"/>
  <c r="AC102" i="4" s="1"/>
  <c r="AA6" i="4"/>
  <c r="AA102" i="4" s="1"/>
  <c r="Y6" i="4"/>
  <c r="Y102" i="4" s="1"/>
  <c r="W6" i="4"/>
  <c r="W102" i="4" s="1"/>
  <c r="U6" i="4"/>
  <c r="U102" i="4" s="1"/>
  <c r="S6" i="4"/>
  <c r="S102" i="4" s="1"/>
  <c r="Q6" i="4"/>
  <c r="Q102" i="4" s="1"/>
  <c r="O6" i="4"/>
  <c r="O102" i="4" s="1"/>
  <c r="M6" i="4"/>
  <c r="M102" i="4" s="1"/>
  <c r="K6" i="4"/>
  <c r="K102" i="4" s="1"/>
  <c r="I6" i="4"/>
  <c r="I102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6" i="4"/>
  <c r="G102" i="4" s="1"/>
  <c r="E6" i="4"/>
  <c r="E102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C6" i="4"/>
  <c r="C102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L6" i="4" l="1"/>
  <c r="D45" i="4" l="1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D23" i="4" l="1"/>
  <c r="F23" i="4"/>
  <c r="H23" i="4"/>
  <c r="J23" i="4"/>
  <c r="L23" i="4"/>
  <c r="N23" i="4"/>
  <c r="P23" i="4"/>
  <c r="R23" i="4"/>
  <c r="T23" i="4"/>
  <c r="V23" i="4"/>
  <c r="X23" i="4"/>
  <c r="Z23" i="4"/>
  <c r="AB23" i="4"/>
  <c r="AD23" i="4"/>
  <c r="AF23" i="4"/>
  <c r="AH23" i="4"/>
  <c r="AJ23" i="4"/>
  <c r="AL23" i="4"/>
  <c r="AN23" i="4"/>
  <c r="D24" i="4"/>
  <c r="F24" i="4"/>
  <c r="H24" i="4"/>
  <c r="J24" i="4"/>
  <c r="L24" i="4"/>
  <c r="N24" i="4"/>
  <c r="P24" i="4"/>
  <c r="R24" i="4"/>
  <c r="T24" i="4"/>
  <c r="V24" i="4"/>
  <c r="X24" i="4"/>
  <c r="Z24" i="4"/>
  <c r="AB24" i="4"/>
  <c r="AD24" i="4"/>
  <c r="AF24" i="4"/>
  <c r="AH24" i="4"/>
  <c r="AJ24" i="4"/>
  <c r="AL24" i="4"/>
  <c r="AN24" i="4"/>
  <c r="D25" i="4"/>
  <c r="F25" i="4"/>
  <c r="H25" i="4"/>
  <c r="J25" i="4"/>
  <c r="L25" i="4"/>
  <c r="N25" i="4"/>
  <c r="P25" i="4"/>
  <c r="R25" i="4"/>
  <c r="T25" i="4"/>
  <c r="V25" i="4"/>
  <c r="X25" i="4"/>
  <c r="Z25" i="4"/>
  <c r="AB25" i="4"/>
  <c r="AD25" i="4"/>
  <c r="AF25" i="4"/>
  <c r="AH25" i="4"/>
  <c r="AJ25" i="4"/>
  <c r="AL25" i="4"/>
  <c r="AN25" i="4"/>
  <c r="D26" i="4"/>
  <c r="F26" i="4"/>
  <c r="H26" i="4"/>
  <c r="J26" i="4"/>
  <c r="L26" i="4"/>
  <c r="N26" i="4"/>
  <c r="P26" i="4"/>
  <c r="R26" i="4"/>
  <c r="T26" i="4"/>
  <c r="V26" i="4"/>
  <c r="X26" i="4"/>
  <c r="Z26" i="4"/>
  <c r="AB26" i="4"/>
  <c r="AD26" i="4"/>
  <c r="AF26" i="4"/>
  <c r="AH26" i="4"/>
  <c r="AJ26" i="4"/>
  <c r="AL26" i="4"/>
  <c r="AN26" i="4"/>
  <c r="D27" i="4"/>
  <c r="F27" i="4"/>
  <c r="H27" i="4"/>
  <c r="J27" i="4"/>
  <c r="L27" i="4"/>
  <c r="N27" i="4"/>
  <c r="P27" i="4"/>
  <c r="R27" i="4"/>
  <c r="T27" i="4"/>
  <c r="V27" i="4"/>
  <c r="X27" i="4"/>
  <c r="Z27" i="4"/>
  <c r="AB27" i="4"/>
  <c r="AD27" i="4"/>
  <c r="AF27" i="4"/>
  <c r="AH27" i="4"/>
  <c r="AJ27" i="4"/>
  <c r="AL27" i="4"/>
  <c r="AN27" i="4"/>
  <c r="L28" i="4"/>
  <c r="R28" i="4"/>
  <c r="T28" i="4"/>
  <c r="V28" i="4"/>
  <c r="X28" i="4"/>
  <c r="Z28" i="4"/>
  <c r="AB28" i="4"/>
  <c r="AF28" i="4"/>
  <c r="AH28" i="4"/>
  <c r="AJ28" i="4"/>
  <c r="AL28" i="4"/>
  <c r="AN28" i="4"/>
  <c r="D29" i="4"/>
  <c r="F29" i="4"/>
  <c r="H29" i="4"/>
  <c r="J29" i="4"/>
  <c r="L29" i="4"/>
  <c r="N29" i="4"/>
  <c r="P29" i="4"/>
  <c r="R29" i="4"/>
  <c r="T29" i="4"/>
  <c r="V29" i="4"/>
  <c r="X29" i="4"/>
  <c r="Z29" i="4"/>
  <c r="AB29" i="4"/>
  <c r="AD29" i="4"/>
  <c r="AF29" i="4"/>
  <c r="AH29" i="4"/>
  <c r="AJ29" i="4"/>
  <c r="AL29" i="4"/>
  <c r="AN29" i="4"/>
  <c r="D30" i="4"/>
  <c r="F30" i="4"/>
  <c r="H30" i="4"/>
  <c r="J30" i="4"/>
  <c r="L30" i="4"/>
  <c r="N30" i="4"/>
  <c r="P30" i="4"/>
  <c r="R30" i="4"/>
  <c r="T30" i="4"/>
  <c r="V30" i="4"/>
  <c r="X30" i="4"/>
  <c r="Z30" i="4"/>
  <c r="AB30" i="4"/>
  <c r="AD30" i="4"/>
  <c r="AF30" i="4"/>
  <c r="AH30" i="4"/>
  <c r="AJ30" i="4"/>
  <c r="AL30" i="4"/>
  <c r="AN30" i="4"/>
  <c r="D31" i="4"/>
  <c r="F31" i="4"/>
  <c r="H31" i="4"/>
  <c r="J31" i="4"/>
  <c r="L31" i="4"/>
  <c r="N31" i="4"/>
  <c r="P31" i="4"/>
  <c r="R31" i="4"/>
  <c r="T31" i="4"/>
  <c r="V31" i="4"/>
  <c r="X31" i="4"/>
  <c r="Z31" i="4"/>
  <c r="AB31" i="4"/>
  <c r="AD31" i="4"/>
  <c r="AF31" i="4"/>
  <c r="AH31" i="4"/>
  <c r="AJ31" i="4"/>
  <c r="AL31" i="4"/>
  <c r="AN31" i="4"/>
  <c r="D32" i="4"/>
  <c r="F32" i="4"/>
  <c r="H32" i="4"/>
  <c r="J32" i="4"/>
  <c r="L32" i="4"/>
  <c r="N32" i="4"/>
  <c r="P32" i="4"/>
  <c r="R32" i="4"/>
  <c r="T32" i="4"/>
  <c r="V32" i="4"/>
  <c r="X32" i="4"/>
  <c r="Z32" i="4"/>
  <c r="AB32" i="4"/>
  <c r="AD32" i="4"/>
  <c r="AF32" i="4"/>
  <c r="AH32" i="4"/>
  <c r="AJ32" i="4"/>
  <c r="AL32" i="4"/>
  <c r="AN32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H33" i="4"/>
  <c r="AJ33" i="4"/>
  <c r="AL33" i="4"/>
  <c r="AN33" i="4"/>
  <c r="D34" i="4"/>
  <c r="F34" i="4"/>
  <c r="H34" i="4"/>
  <c r="J34" i="4"/>
  <c r="L34" i="4"/>
  <c r="N34" i="4"/>
  <c r="P34" i="4"/>
  <c r="R34" i="4"/>
  <c r="T34" i="4"/>
  <c r="V34" i="4"/>
  <c r="X34" i="4"/>
  <c r="Z34" i="4"/>
  <c r="AB34" i="4"/>
  <c r="AD34" i="4"/>
  <c r="AF34" i="4"/>
  <c r="AH34" i="4"/>
  <c r="AJ34" i="4"/>
  <c r="AL34" i="4"/>
  <c r="AN34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J35" i="4"/>
  <c r="AL35" i="4"/>
  <c r="AN35" i="4"/>
  <c r="D36" i="4"/>
  <c r="F36" i="4"/>
  <c r="H36" i="4"/>
  <c r="J36" i="4"/>
  <c r="L36" i="4"/>
  <c r="N36" i="4"/>
  <c r="P36" i="4"/>
  <c r="R36" i="4"/>
  <c r="T36" i="4"/>
  <c r="V36" i="4"/>
  <c r="X36" i="4"/>
  <c r="Z36" i="4"/>
  <c r="AB36" i="4"/>
  <c r="AD36" i="4"/>
  <c r="AF36" i="4"/>
  <c r="AH36" i="4"/>
  <c r="AJ36" i="4"/>
  <c r="AL36" i="4"/>
  <c r="AN36" i="4"/>
  <c r="D37" i="4"/>
  <c r="F37" i="4"/>
  <c r="H37" i="4"/>
  <c r="J37" i="4"/>
  <c r="L37" i="4"/>
  <c r="N37" i="4"/>
  <c r="P37" i="4"/>
  <c r="R37" i="4"/>
  <c r="T37" i="4"/>
  <c r="V37" i="4"/>
  <c r="X37" i="4"/>
  <c r="Z37" i="4"/>
  <c r="AB37" i="4"/>
  <c r="AD37" i="4"/>
  <c r="AF37" i="4"/>
  <c r="AH37" i="4"/>
  <c r="AJ37" i="4"/>
  <c r="AL37" i="4"/>
  <c r="AN37" i="4"/>
  <c r="D38" i="4"/>
  <c r="F38" i="4"/>
  <c r="H38" i="4"/>
  <c r="J38" i="4"/>
  <c r="L38" i="4"/>
  <c r="N38" i="4"/>
  <c r="P38" i="4"/>
  <c r="R38" i="4"/>
  <c r="T38" i="4"/>
  <c r="V38" i="4"/>
  <c r="X38" i="4"/>
  <c r="Z38" i="4"/>
  <c r="AB38" i="4"/>
  <c r="AD38" i="4"/>
  <c r="AF38" i="4"/>
  <c r="AH38" i="4"/>
  <c r="AJ38" i="4"/>
  <c r="AL38" i="4"/>
  <c r="AN38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D40" i="4"/>
  <c r="F40" i="4"/>
  <c r="H40" i="4"/>
  <c r="J40" i="4"/>
  <c r="L40" i="4"/>
  <c r="N40" i="4"/>
  <c r="P40" i="4"/>
  <c r="R40" i="4"/>
  <c r="T40" i="4"/>
  <c r="V40" i="4"/>
  <c r="X40" i="4"/>
  <c r="Z40" i="4"/>
  <c r="AB40" i="4"/>
  <c r="AD40" i="4"/>
  <c r="AF40" i="4"/>
  <c r="AH40" i="4"/>
  <c r="AJ40" i="4"/>
  <c r="AL40" i="4"/>
  <c r="AN40" i="4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D42" i="4"/>
  <c r="F42" i="4"/>
  <c r="H42" i="4"/>
  <c r="J42" i="4"/>
  <c r="L42" i="4"/>
  <c r="N42" i="4"/>
  <c r="P42" i="4"/>
  <c r="R42" i="4"/>
  <c r="T42" i="4"/>
  <c r="V42" i="4"/>
  <c r="X42" i="4"/>
  <c r="Z42" i="4"/>
  <c r="AB42" i="4"/>
  <c r="AD42" i="4"/>
  <c r="AF42" i="4"/>
  <c r="AH42" i="4"/>
  <c r="AJ42" i="4"/>
  <c r="AL42" i="4"/>
  <c r="AN42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D7" i="4"/>
  <c r="F7" i="4"/>
  <c r="H7" i="4"/>
  <c r="J7" i="4"/>
  <c r="L7" i="4"/>
  <c r="N7" i="4"/>
  <c r="P7" i="4"/>
  <c r="R7" i="4"/>
  <c r="T7" i="4"/>
  <c r="V7" i="4"/>
  <c r="X7" i="4"/>
  <c r="Z7" i="4"/>
  <c r="AB7" i="4"/>
  <c r="AD7" i="4"/>
  <c r="AF7" i="4"/>
  <c r="AH7" i="4"/>
  <c r="AJ7" i="4"/>
  <c r="AL7" i="4"/>
  <c r="AN7" i="4"/>
  <c r="D8" i="4"/>
  <c r="F8" i="4"/>
  <c r="H8" i="4"/>
  <c r="J8" i="4"/>
  <c r="L8" i="4"/>
  <c r="N8" i="4"/>
  <c r="P8" i="4"/>
  <c r="R8" i="4"/>
  <c r="T8" i="4"/>
  <c r="V8" i="4"/>
  <c r="X8" i="4"/>
  <c r="Z8" i="4"/>
  <c r="AB8" i="4"/>
  <c r="AD8" i="4"/>
  <c r="AF8" i="4"/>
  <c r="AH8" i="4"/>
  <c r="AJ8" i="4"/>
  <c r="AL8" i="4"/>
  <c r="AN8" i="4"/>
  <c r="D9" i="4"/>
  <c r="F9" i="4"/>
  <c r="H9" i="4"/>
  <c r="J9" i="4"/>
  <c r="L9" i="4"/>
  <c r="N9" i="4"/>
  <c r="P9" i="4"/>
  <c r="R9" i="4"/>
  <c r="T9" i="4"/>
  <c r="V9" i="4"/>
  <c r="X9" i="4"/>
  <c r="Z9" i="4"/>
  <c r="AB9" i="4"/>
  <c r="AD9" i="4"/>
  <c r="AF9" i="4"/>
  <c r="AH9" i="4"/>
  <c r="AJ9" i="4"/>
  <c r="AL9" i="4"/>
  <c r="AN9" i="4"/>
  <c r="D10" i="4"/>
  <c r="F10" i="4"/>
  <c r="H10" i="4"/>
  <c r="J10" i="4"/>
  <c r="L10" i="4"/>
  <c r="N10" i="4"/>
  <c r="P10" i="4"/>
  <c r="R10" i="4"/>
  <c r="T10" i="4"/>
  <c r="V10" i="4"/>
  <c r="X10" i="4"/>
  <c r="Z10" i="4"/>
  <c r="AB10" i="4"/>
  <c r="AD10" i="4"/>
  <c r="AF10" i="4"/>
  <c r="AH10" i="4"/>
  <c r="AJ10" i="4"/>
  <c r="AL10" i="4"/>
  <c r="AN10" i="4"/>
  <c r="D11" i="4"/>
  <c r="F11" i="4"/>
  <c r="H11" i="4"/>
  <c r="J11" i="4"/>
  <c r="L11" i="4"/>
  <c r="N11" i="4"/>
  <c r="P11" i="4"/>
  <c r="R11" i="4"/>
  <c r="T11" i="4"/>
  <c r="V11" i="4"/>
  <c r="X11" i="4"/>
  <c r="Z11" i="4"/>
  <c r="AB11" i="4"/>
  <c r="AD11" i="4"/>
  <c r="AF11" i="4"/>
  <c r="AH11" i="4"/>
  <c r="AJ11" i="4"/>
  <c r="AL11" i="4"/>
  <c r="AN11" i="4"/>
  <c r="D12" i="4"/>
  <c r="F12" i="4"/>
  <c r="H12" i="4"/>
  <c r="J12" i="4"/>
  <c r="L12" i="4"/>
  <c r="N12" i="4"/>
  <c r="P12" i="4"/>
  <c r="R12" i="4"/>
  <c r="T12" i="4"/>
  <c r="V12" i="4"/>
  <c r="X12" i="4"/>
  <c r="Z12" i="4"/>
  <c r="AB12" i="4"/>
  <c r="AD12" i="4"/>
  <c r="AF12" i="4"/>
  <c r="AH12" i="4"/>
  <c r="AJ12" i="4"/>
  <c r="AL12" i="4"/>
  <c r="AN12" i="4"/>
  <c r="D13" i="4"/>
  <c r="F13" i="4"/>
  <c r="H13" i="4"/>
  <c r="J13" i="4"/>
  <c r="L13" i="4"/>
  <c r="N13" i="4"/>
  <c r="P13" i="4"/>
  <c r="R13" i="4"/>
  <c r="T13" i="4"/>
  <c r="V13" i="4"/>
  <c r="X13" i="4"/>
  <c r="Z13" i="4"/>
  <c r="AB13" i="4"/>
  <c r="AD13" i="4"/>
  <c r="AF13" i="4"/>
  <c r="AH13" i="4"/>
  <c r="AJ13" i="4"/>
  <c r="AL13" i="4"/>
  <c r="AN13" i="4"/>
  <c r="D14" i="4"/>
  <c r="F14" i="4"/>
  <c r="H14" i="4"/>
  <c r="J14" i="4"/>
  <c r="L14" i="4"/>
  <c r="N14" i="4"/>
  <c r="P14" i="4"/>
  <c r="R14" i="4"/>
  <c r="T14" i="4"/>
  <c r="V14" i="4"/>
  <c r="X14" i="4"/>
  <c r="Z14" i="4"/>
  <c r="AB14" i="4"/>
  <c r="AD14" i="4"/>
  <c r="AF14" i="4"/>
  <c r="AH14" i="4"/>
  <c r="AJ14" i="4"/>
  <c r="AL14" i="4"/>
  <c r="AN14" i="4"/>
  <c r="D15" i="4"/>
  <c r="F15" i="4"/>
  <c r="H15" i="4"/>
  <c r="J15" i="4"/>
  <c r="L15" i="4"/>
  <c r="N15" i="4"/>
  <c r="P15" i="4"/>
  <c r="R15" i="4"/>
  <c r="T15" i="4"/>
  <c r="V15" i="4"/>
  <c r="X15" i="4"/>
  <c r="Z15" i="4"/>
  <c r="AB15" i="4"/>
  <c r="AD15" i="4"/>
  <c r="AF15" i="4"/>
  <c r="AH15" i="4"/>
  <c r="AJ15" i="4"/>
  <c r="AL15" i="4"/>
  <c r="AN15" i="4"/>
  <c r="D16" i="4"/>
  <c r="F16" i="4"/>
  <c r="H16" i="4"/>
  <c r="J16" i="4"/>
  <c r="L16" i="4"/>
  <c r="N16" i="4"/>
  <c r="P16" i="4"/>
  <c r="R16" i="4"/>
  <c r="T16" i="4"/>
  <c r="V16" i="4"/>
  <c r="X16" i="4"/>
  <c r="Z16" i="4"/>
  <c r="AB16" i="4"/>
  <c r="AD16" i="4"/>
  <c r="AF16" i="4"/>
  <c r="AH16" i="4"/>
  <c r="AJ16" i="4"/>
  <c r="AL16" i="4"/>
  <c r="AN16" i="4"/>
  <c r="D17" i="4"/>
  <c r="F17" i="4"/>
  <c r="H17" i="4"/>
  <c r="J17" i="4"/>
  <c r="L17" i="4"/>
  <c r="N17" i="4"/>
  <c r="P17" i="4"/>
  <c r="R17" i="4"/>
  <c r="T17" i="4"/>
  <c r="V17" i="4"/>
  <c r="X17" i="4"/>
  <c r="Z17" i="4"/>
  <c r="AB17" i="4"/>
  <c r="AD17" i="4"/>
  <c r="AF17" i="4"/>
  <c r="AH17" i="4"/>
  <c r="AJ17" i="4"/>
  <c r="AL17" i="4"/>
  <c r="AN17" i="4"/>
  <c r="D18" i="4"/>
  <c r="F18" i="4"/>
  <c r="H18" i="4"/>
  <c r="J18" i="4"/>
  <c r="L18" i="4"/>
  <c r="N18" i="4"/>
  <c r="P18" i="4"/>
  <c r="R18" i="4"/>
  <c r="T18" i="4"/>
  <c r="V18" i="4"/>
  <c r="X18" i="4"/>
  <c r="Z18" i="4"/>
  <c r="AB18" i="4"/>
  <c r="AD18" i="4"/>
  <c r="AF18" i="4"/>
  <c r="AH18" i="4"/>
  <c r="AJ18" i="4"/>
  <c r="AL18" i="4"/>
  <c r="AN18" i="4"/>
  <c r="D19" i="4"/>
  <c r="F19" i="4"/>
  <c r="H19" i="4"/>
  <c r="J19" i="4"/>
  <c r="L19" i="4"/>
  <c r="N19" i="4"/>
  <c r="P19" i="4"/>
  <c r="R19" i="4"/>
  <c r="T19" i="4"/>
  <c r="V19" i="4"/>
  <c r="X19" i="4"/>
  <c r="Z19" i="4"/>
  <c r="AB19" i="4"/>
  <c r="AD19" i="4"/>
  <c r="AF19" i="4"/>
  <c r="AH19" i="4"/>
  <c r="AJ19" i="4"/>
  <c r="AL19" i="4"/>
  <c r="AN19" i="4"/>
  <c r="D20" i="4"/>
  <c r="F20" i="4"/>
  <c r="H20" i="4"/>
  <c r="J20" i="4"/>
  <c r="L20" i="4"/>
  <c r="N20" i="4"/>
  <c r="P20" i="4"/>
  <c r="R20" i="4"/>
  <c r="T20" i="4"/>
  <c r="V20" i="4"/>
  <c r="X20" i="4"/>
  <c r="Z20" i="4"/>
  <c r="AB20" i="4"/>
  <c r="AD20" i="4"/>
  <c r="AF20" i="4"/>
  <c r="AH20" i="4"/>
  <c r="AJ20" i="4"/>
  <c r="AL20" i="4"/>
  <c r="AN20" i="4"/>
  <c r="D21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AH21" i="4"/>
  <c r="AJ21" i="4"/>
  <c r="AL21" i="4"/>
  <c r="AN21" i="4"/>
  <c r="D22" i="4"/>
  <c r="F22" i="4"/>
  <c r="H22" i="4"/>
  <c r="J22" i="4"/>
  <c r="L22" i="4"/>
  <c r="N22" i="4"/>
  <c r="P22" i="4"/>
  <c r="R22" i="4"/>
  <c r="T22" i="4"/>
  <c r="V22" i="4"/>
  <c r="X22" i="4"/>
  <c r="Z22" i="4"/>
  <c r="AB22" i="4"/>
  <c r="AD22" i="4"/>
  <c r="AF22" i="4"/>
  <c r="AH22" i="4"/>
  <c r="AJ22" i="4"/>
  <c r="AL22" i="4"/>
  <c r="AN22" i="4"/>
  <c r="F6" i="4"/>
  <c r="F102" i="4" s="1"/>
  <c r="H6" i="4"/>
  <c r="J6" i="4"/>
  <c r="N6" i="4"/>
  <c r="N102" i="4" s="1"/>
  <c r="P6" i="4"/>
  <c r="P102" i="4" s="1"/>
  <c r="R6" i="4"/>
  <c r="T6" i="4"/>
  <c r="T102" i="4" s="1"/>
  <c r="V6" i="4"/>
  <c r="V102" i="4" s="1"/>
  <c r="X6" i="4"/>
  <c r="X102" i="4" s="1"/>
  <c r="Z6" i="4"/>
  <c r="AB6" i="4"/>
  <c r="AB102" i="4" s="1"/>
  <c r="AD6" i="4"/>
  <c r="AD102" i="4" s="1"/>
  <c r="AF6" i="4"/>
  <c r="AF102" i="4" s="1"/>
  <c r="AH6" i="4"/>
  <c r="AJ6" i="4"/>
  <c r="AJ102" i="4" s="1"/>
  <c r="AL6" i="4"/>
  <c r="AL102" i="4" s="1"/>
  <c r="AN6" i="4"/>
  <c r="AN102" i="4" s="1"/>
  <c r="D6" i="4"/>
  <c r="L102" i="4" l="1"/>
  <c r="J102" i="4"/>
  <c r="D102" i="4"/>
  <c r="AH102" i="4"/>
  <c r="Z102" i="4"/>
  <c r="R102" i="4"/>
  <c r="H102" i="4"/>
  <c r="AB3" i="3"/>
  <c r="AC4" i="3" l="1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D3" i="3"/>
  <c r="E3" i="3"/>
  <c r="H3" i="3"/>
  <c r="F3" i="3" s="1"/>
  <c r="I3" i="3"/>
  <c r="G3" i="3" s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C3" i="3"/>
  <c r="E4" i="3"/>
  <c r="H4" i="3"/>
  <c r="F4" i="3" s="1"/>
  <c r="I4" i="3"/>
  <c r="G4" i="3" s="1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E5" i="3"/>
  <c r="H5" i="3"/>
  <c r="F5" i="3" s="1"/>
  <c r="I5" i="3"/>
  <c r="G5" i="3" s="1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E6" i="3"/>
  <c r="H6" i="3"/>
  <c r="F6" i="3" s="1"/>
  <c r="I6" i="3"/>
  <c r="G6" i="3" s="1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E7" i="3"/>
  <c r="H7" i="3"/>
  <c r="F7" i="3" s="1"/>
  <c r="I7" i="3"/>
  <c r="G7" i="3" s="1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E8" i="3"/>
  <c r="H8" i="3"/>
  <c r="F8" i="3" s="1"/>
  <c r="I8" i="3"/>
  <c r="G8" i="3" s="1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E9" i="3"/>
  <c r="H9" i="3"/>
  <c r="F9" i="3" s="1"/>
  <c r="I9" i="3"/>
  <c r="G9" i="3" s="1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E10" i="3"/>
  <c r="H10" i="3"/>
  <c r="F10" i="3" s="1"/>
  <c r="I10" i="3"/>
  <c r="G10" i="3" s="1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E11" i="3"/>
  <c r="H11" i="3"/>
  <c r="F11" i="3" s="1"/>
  <c r="I11" i="3"/>
  <c r="G11" i="3" s="1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E12" i="3"/>
  <c r="H12" i="3"/>
  <c r="F12" i="3" s="1"/>
  <c r="I12" i="3"/>
  <c r="G12" i="3" s="1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E13" i="3"/>
  <c r="H13" i="3"/>
  <c r="F13" i="3" s="1"/>
  <c r="I13" i="3"/>
  <c r="G13" i="3" s="1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E14" i="3"/>
  <c r="H14" i="3"/>
  <c r="F14" i="3" s="1"/>
  <c r="I14" i="3"/>
  <c r="G14" i="3" s="1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E15" i="3"/>
  <c r="H15" i="3"/>
  <c r="F15" i="3" s="1"/>
  <c r="I15" i="3"/>
  <c r="G15" i="3" s="1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E16" i="3"/>
  <c r="H16" i="3"/>
  <c r="F16" i="3" s="1"/>
  <c r="I16" i="3"/>
  <c r="G16" i="3" s="1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E17" i="3"/>
  <c r="H17" i="3"/>
  <c r="F17" i="3" s="1"/>
  <c r="I17" i="3"/>
  <c r="G17" i="3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E18" i="3"/>
  <c r="H18" i="3"/>
  <c r="F18" i="3" s="1"/>
  <c r="I18" i="3"/>
  <c r="G18" i="3" s="1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E19" i="3"/>
  <c r="H19" i="3"/>
  <c r="F19" i="3" s="1"/>
  <c r="I19" i="3"/>
  <c r="G19" i="3" s="1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E20" i="3"/>
  <c r="H20" i="3"/>
  <c r="F20" i="3" s="1"/>
  <c r="I20" i="3"/>
  <c r="G20" i="3" s="1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E21" i="3"/>
  <c r="H21" i="3"/>
  <c r="F21" i="3" s="1"/>
  <c r="I21" i="3"/>
  <c r="G21" i="3" s="1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</calcChain>
</file>

<file path=xl/sharedStrings.xml><?xml version="1.0" encoding="utf-8"?>
<sst xmlns="http://schemas.openxmlformats.org/spreadsheetml/2006/main" count="16771" uniqueCount="530">
  <si>
    <t>Форма мониторинга</t>
  </si>
  <si>
    <t>Название организации</t>
  </si>
  <si>
    <t>Название проекта</t>
  </si>
  <si>
    <t>Период</t>
  </si>
  <si>
    <t>№ п/п</t>
  </si>
  <si>
    <t>Показатель</t>
  </si>
  <si>
    <t>ИТОГО за год: ПЛАН</t>
  </si>
  <si>
    <t>ИТОГО за год: ФАКТ</t>
  </si>
  <si>
    <t>Итого за весь период реализации проекта</t>
  </si>
  <si>
    <t>Метод сбора данных (выбор из вариантов )</t>
  </si>
  <si>
    <t>Метод сбора данных (добавить свой)</t>
  </si>
  <si>
    <t>Комментарии</t>
  </si>
  <si>
    <t>РЕАЛИЗАЦИЯ ПРАКТИКИ</t>
  </si>
  <si>
    <t>Не выбран</t>
  </si>
  <si>
    <t>Количество детей-сирот и детей, оставшихся без попечения родителей, переданных на семейные формы устройства</t>
  </si>
  <si>
    <t>1.1</t>
  </si>
  <si>
    <t>в т.ч. детей-подростков</t>
  </si>
  <si>
    <t>1.2</t>
  </si>
  <si>
    <t>в т.ч. сиблингов</t>
  </si>
  <si>
    <t>1.3</t>
  </si>
  <si>
    <t>в т.ч. детей с ОВЗ</t>
  </si>
  <si>
    <t>Количество детей, возвращённых в кровные семьи</t>
  </si>
  <si>
    <t>2.1</t>
  </si>
  <si>
    <t>2.2</t>
  </si>
  <si>
    <t>Количество предотвращённых случаев отобрания (изъятий), отказов детей из кровных семей</t>
  </si>
  <si>
    <t>3.1</t>
  </si>
  <si>
    <t>3.2</t>
  </si>
  <si>
    <t>Количество предотвращённых случаев отобрания (изъятий), отказов от детей из замещающих семей</t>
  </si>
  <si>
    <t>4.1</t>
  </si>
  <si>
    <t>4.2</t>
  </si>
  <si>
    <t>Количество детей, улучшивших своё благополучие</t>
  </si>
  <si>
    <t>5.1</t>
  </si>
  <si>
    <t>в т.ч. улучшивших психическое состояние</t>
  </si>
  <si>
    <t>5.2</t>
  </si>
  <si>
    <t>в т.ч. улучшивших физическое состояние</t>
  </si>
  <si>
    <t>5.3</t>
  </si>
  <si>
    <t>в т.ч. повысивших уровень развития, навыков</t>
  </si>
  <si>
    <t>5.4</t>
  </si>
  <si>
    <t>в т.ч. улучшивших детско-родительские отношения</t>
  </si>
  <si>
    <t>5.5</t>
  </si>
  <si>
    <t>в т.ч. улучшивших показатели успеваемости</t>
  </si>
  <si>
    <t>5.6</t>
  </si>
  <si>
    <t>Количество кровных кризисных семей, получивших поддержку в рамках реализуемого проекта</t>
  </si>
  <si>
    <t>6.1</t>
  </si>
  <si>
    <t>в т.ч. детей</t>
  </si>
  <si>
    <t>6.2</t>
  </si>
  <si>
    <t>в т.ч. родителей</t>
  </si>
  <si>
    <t>6.3</t>
  </si>
  <si>
    <t>в т.ч. кровных кризисных семей, в отношении которых повышен уровень поддержки со стороны окружения (родственники, друзья, школы, детские сады, соседи и пр.)</t>
  </si>
  <si>
    <t>Количество замещающих семей, получивших поддержку в рамках реализуемого проекта</t>
  </si>
  <si>
    <t>7.1</t>
  </si>
  <si>
    <t>7.2</t>
  </si>
  <si>
    <t>7.3</t>
  </si>
  <si>
    <t>в т.ч. замещающих семей, в отношении которых повышен уровень поддержки со стороны окружения (родственники, друзья, школы, детские сады, соседи и пр.)</t>
  </si>
  <si>
    <t>Количество детей в ДУ, получивших поддержку в рамках реализуемого проекта</t>
  </si>
  <si>
    <t>8.1</t>
  </si>
  <si>
    <t>8.2</t>
  </si>
  <si>
    <t>8.3</t>
  </si>
  <si>
    <t>в т.ч. детей, прошедших подготовку к самостоятельной жизни или к семейному устройству</t>
  </si>
  <si>
    <t>Количество выпускников ДУ и замещающих семей, получивших поддержку в рамках реализуемого проекта</t>
  </si>
  <si>
    <t>Количество родителей, прошедших подготовку (в замещающие родители)</t>
  </si>
  <si>
    <t>Количество семей, прошедших подготовку (в замещающие семьи)</t>
  </si>
  <si>
    <t>11.1</t>
  </si>
  <si>
    <t>из них: количество семей, принявших детей на воспитание</t>
  </si>
  <si>
    <t>11.2</t>
  </si>
  <si>
    <t>в т.ч.детей-подростков</t>
  </si>
  <si>
    <t>11.3</t>
  </si>
  <si>
    <t>11.4</t>
  </si>
  <si>
    <t>Количество отобраний (изъятий), отказов от детей  из семей, сопровождаемых в рамках реализуемого проекта</t>
  </si>
  <si>
    <t>12.1</t>
  </si>
  <si>
    <t>в т.ч. из замещающих семей</t>
  </si>
  <si>
    <t>12.2</t>
  </si>
  <si>
    <t>в т.ч. из кровных семей</t>
  </si>
  <si>
    <t>12.3</t>
  </si>
  <si>
    <t>12.4</t>
  </si>
  <si>
    <t>РАСПРОСТРАНЕНИЕ ПРАКТИКИ</t>
  </si>
  <si>
    <t>Количество мероприятий по распространению практики среди специалистов</t>
  </si>
  <si>
    <t>13.1</t>
  </si>
  <si>
    <t>в т.ч. мероприятия, организованные в рамках проекта</t>
  </si>
  <si>
    <t>13.2</t>
  </si>
  <si>
    <t>в т.ч. мероприятия других организаций</t>
  </si>
  <si>
    <t>Количество специалистов, принявших участие в мероприятиях проекта</t>
  </si>
  <si>
    <t>14.1</t>
  </si>
  <si>
    <t>в т.ч. служб сопровождения и центров семейного устройства</t>
  </si>
  <si>
    <t>14.2</t>
  </si>
  <si>
    <t>в т.ч. отделов / органов опеки и попечительства</t>
  </si>
  <si>
    <t>14.3</t>
  </si>
  <si>
    <t>в т.ч. негосударственных некоммерческих организаций (НКО), деятельность которых направлена на содействие в области профилактики социального сиротства, семейного устройства</t>
  </si>
  <si>
    <t>14.4</t>
  </si>
  <si>
    <t>в т.ч. детских домов, школ-интернатов и иных учреждений, в которых воспитываются дети</t>
  </si>
  <si>
    <t>14.5</t>
  </si>
  <si>
    <t>в т.ч. школ, детских садов, техникумов и иных общеобразовательных учреждений</t>
  </si>
  <si>
    <t>14.6</t>
  </si>
  <si>
    <t>в т.ч. ассоциаций, сообществ приёмных (замещающих) родителей и пр.</t>
  </si>
  <si>
    <t>Количество организаций, специалисты которых приняли участие в мероприятиях по распространению практики, познакомились/обучились вашей практике</t>
  </si>
  <si>
    <t>15.1</t>
  </si>
  <si>
    <t>в т.ч. количество организаций, внедривших вашу практику</t>
  </si>
  <si>
    <t>Итоги:</t>
  </si>
  <si>
    <t>Всего семей, получивших поддержку в рамках проекта</t>
  </si>
  <si>
    <t>Всего детей, получивших поддержку в рамках проекта</t>
  </si>
  <si>
    <t>Всего выпускников, получивших поддержку в рамках проекта</t>
  </si>
  <si>
    <t>Всего родителей, получивших поддержку в рамках проекта</t>
  </si>
  <si>
    <t>Всего специалистов, принявших участие в мероприятиях проектов</t>
  </si>
  <si>
    <t>Всего организаций, внедривших практику</t>
  </si>
  <si>
    <t>ИНДИВИДУАЛЬНЫЕ РЕЗУЛЬТАТЫ ПО ПРОЕКТАМ</t>
  </si>
  <si>
    <t>Кол-во участников программы, которые продемонстрировали положительную динамику в освоении знаний, умений и навыков по предметам школьной программы, а также базовых знаний по другим областям жизнедеятельности.</t>
  </si>
  <si>
    <t>Кол-во участников программы, которые продемонстрировали положительную динамику в формировании общеучебных навыков и умений, в том числе навыков планирования и самоорганизации, социальных умений, коммуникативных умений, мотивации.</t>
  </si>
  <si>
    <t>Заключение психолога по результатам диагностики
Отчет специалиста, ответственного за сопровождение семьи (Динамика изменений семьи после встречи)</t>
  </si>
  <si>
    <t>Заключение психолога по результатам диагностики</t>
  </si>
  <si>
    <t>1. Карта социальных связей
2. Протокол проведения сетевой встречи
3. Динамика изменений семьи после встречи (отчет специалиста, ответственного за сопровождение семьи)
4. Список родителей и детей</t>
  </si>
  <si>
    <t>в т.ч. улучшивших свои социальные показатели</t>
  </si>
  <si>
    <t>Количество человек, получивших убежище от семейного насилия в приюте центра</t>
  </si>
  <si>
    <t>Column1</t>
  </si>
  <si>
    <t>№</t>
  </si>
  <si>
    <t>Детский благотворительный фонд «Счастливые дети»</t>
  </si>
  <si>
    <t>ТОГБУ "Центр психолого-педагогической реабилитации и коррекции"</t>
  </si>
  <si>
    <t>Муниципальное бюджетное учреждение города Челябинска «Центр помощи детям, оставшимся без попечения родителей, «Акварель»</t>
  </si>
  <si>
    <t>Хабаровская краевая общественная организация замещающих семей "Чужих детей не бывает"</t>
  </si>
  <si>
    <t>ТОГБУ "Центр по развитию семейных форм устройства детей-сирот и детей, оставшихся без попечения родителей, "Ради будущего"</t>
  </si>
  <si>
    <t>Благотворительный фонд "Дети наши"</t>
  </si>
  <si>
    <t>Санкт-Петербургский Общественный Благотворительный Фонд "Родительский мост"</t>
  </si>
  <si>
    <t>Государственное бюджетное учреждение города Москвы Центр содействия семейному воспитанию "Вера. Надежда. Любовь" Департамента труда и социальной защиты населения города Москвы</t>
  </si>
  <si>
    <t>Некоммерческая организация «Благотворительный фонд «Даунсайд Ап»</t>
  </si>
  <si>
    <t>Тамбовское областное государственное автономное общеобразовательное учреждение "Котовская школа-интернат для обучающихся с ограниченными возможностями здоровья"</t>
  </si>
  <si>
    <t>Региональная общественная организация "Красноярский центр лечебной педагогики"</t>
  </si>
  <si>
    <t>Автономная некоммерческая организация «Центр развития инновационных социальных услуг «Партнерство каждому ребенку»</t>
  </si>
  <si>
    <t>Благотворительный Фонд "Помощь детям, затронутым эпидемией ВИЧ-инфекции "Дети плюс"</t>
  </si>
  <si>
    <t>АВТОНОМНАЯ НЕКОММЕРЧЕСКАЯ ОРГАНИЗАЦИЯ СОЦИАЛЬНЫХ УСЛУГ "РОДИТЕЛЬСКИЙ ЦЕНТР "ПОДСОЛНУХ"</t>
  </si>
  <si>
    <t>Межрегиональная общественная организация содействия программе воспитания подрастающего поколения "Старшие Братья Старшие Сестры"</t>
  </si>
  <si>
    <t>Региональная благотворительная общественная организация "Центр лечебной педагогики"</t>
  </si>
  <si>
    <t>Муниципальное казенное учреждение города Новосибирска «Центр помощи детям, оставшимся без попечения родителей «Созвездие»</t>
  </si>
  <si>
    <t>Частное учреждение социального обслуживания "Социальный центр-SOS Мурманск"</t>
  </si>
  <si>
    <t>Частное учреждение дополнительного образования и реализации социальных проектов «Центр социально-психологической помощи»</t>
  </si>
  <si>
    <t>Санкт-Петербургская Благотворительная общественная организация "Перспективы"</t>
  </si>
  <si>
    <t>Благотворительный фонд добровольной помощи детям "Владмама"</t>
  </si>
  <si>
    <t>Благотворительный фонд «Волонтеры в помощь детям-сиротам»</t>
  </si>
  <si>
    <t>Региональная общественная организация родителей детей-инвалидов «Дорогою добра» Кировской области</t>
  </si>
  <si>
    <t>Некоммерческая организация Благотворительный фонд помощи детям-сиротам "Здесь и сейчас"</t>
  </si>
  <si>
    <t>Областное государственное бюджетное учреждение социального обслуживания "Комплексный центр социального обслуживания населения Баяндаевского района"</t>
  </si>
  <si>
    <t>Краевое государственное бюджетное учреждение социального обслуживания "Комплексный центр социального обслуживания населения города Барнаула"</t>
  </si>
  <si>
    <t>Местная религиозная организация православный Приход храма в честь Архангела Михаила г. Смоленска Смоленской Епархии Русской Православной Церкви (Московский Патриархат)</t>
  </si>
  <si>
    <t>Государственное бюджетное учреждение города Москвы Центр социальной помощи семье и детям "Измайлово"</t>
  </si>
  <si>
    <t>Краевое государственное бюджетное учреждение "Организация, осуществляющая обучение, для детей-сирот и детей, оставшихся без попечения родителей "Детский дом 5 "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</si>
  <si>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родителей, № 3"</t>
  </si>
  <si>
    <t>Областное государственное казенное учреждение "Центр помощи детям, оставшимся без попечения родителей, Бакчарского района" (ОГКУ "Центр помощи детям, оставшимся без попечения родителей, Бакчарского района")</t>
  </si>
  <si>
    <t>Муниципальное бюджетное образовательное учреждение дополнительного образования "Центр психолого-педагогической, медицинской и социальной помощи "Семья" городского округа город Уфа Республики Башкортостан</t>
  </si>
  <si>
    <t>Total</t>
  </si>
  <si>
    <t>Февраль - Март 2018: всего</t>
  </si>
  <si>
    <t>Февраль - Март 2018: В т.ч. новых</t>
  </si>
  <si>
    <t xml:space="preserve">Форма мониторинга по проектам, поддержанным в рамках </t>
  </si>
  <si>
    <t>Название проекта: "Навигация"</t>
  </si>
  <si>
    <t>В марте мать выразила намерения отказаться от второго ребенка.</t>
  </si>
  <si>
    <t>В процессе работы семьи выпускаются. На конец  апреля в работе 56 случаев (семей). В семьях, где наблюдается положительная динамика готовятся документы на завершение работы</t>
  </si>
  <si>
    <t>Количество случаев, закрытых в связи с положительной динамикой</t>
  </si>
  <si>
    <t>Количество оказанных профессиональных услуг семьям с детьми</t>
  </si>
  <si>
    <t>Название проекта: Наставничество над детьми-сиротами подросткового возраста</t>
  </si>
  <si>
    <t>Распространение информации о детях, участвующих в программе, с целью их семейного устройств</t>
  </si>
  <si>
    <t>Количество детей, у которых появился наставник</t>
  </si>
  <si>
    <t>Название проекта: Навстречу друг другу</t>
  </si>
  <si>
    <t>Название проекта: Навстречу семье</t>
  </si>
  <si>
    <t xml:space="preserve">Список благополучателей; </t>
  </si>
  <si>
    <t>Название проекта: « Шанс +»</t>
  </si>
  <si>
    <t xml:space="preserve">Форма регистрационных данных (журнал, чек-лист); </t>
  </si>
  <si>
    <t>Учет детей- сирот и детей, оставшихся без попечения родителей, переданных на семейные формы устройства отслеживается по книге регистрации приказов по личному составу воспитанников, электронной базе учреждения "Сведения об устройстве воспитанников на семейные формы воспитания"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</si>
  <si>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 №8"</t>
  </si>
  <si>
    <t>Название проекта: Служба профилактики отказов от детей "Мама рядом"</t>
  </si>
  <si>
    <t xml:space="preserve">Наблюдение; </t>
  </si>
  <si>
    <t>Название проекта: «Ресурсный круг». Создание сети социально-психолого-педагогической поддержки родителей переживающих кризис для обретения ими опыта решения актуальных проблем и социально-ответственного поведения.</t>
  </si>
  <si>
    <t>Количество семей воспитанников, восстановивших родственные отношения</t>
  </si>
  <si>
    <t>Название проекта: Центр временного пребывания для мам с детьми «Теплый дом»</t>
  </si>
  <si>
    <t xml:space="preserve">Teст; Анкетирование; </t>
  </si>
  <si>
    <t xml:space="preserve">Интервью; Наблюдение; </t>
  </si>
  <si>
    <t>Количество детей-сирот и детей, оставшихся без попечения родителей, переданных на семейные формы устройства Количество детей-сирот и детей, оставшихся без попечения родителей, переданных на семейные формы устройства</t>
  </si>
  <si>
    <t xml:space="preserve">Экспертная оценка; Форма регистрационных данных (журнал, чек-лист); </t>
  </si>
  <si>
    <t xml:space="preserve">Список благополучателей; Свой метод; </t>
  </si>
  <si>
    <t xml:space="preserve">Документы от государственных партнеров; </t>
  </si>
  <si>
    <t>Всего организаций, внедривших практику Всего организаций, внедривших практику</t>
  </si>
  <si>
    <t>ИНДИВИДУАЛЬНЫЕ РЕЗУЛЬТАТЫ ПО ПРОЕКТАМ ИНДИВИДУАЛЬНЫЕ РЕЗУЛЬТАТЫ ПО ПРОЕКТАМ</t>
  </si>
  <si>
    <t>Название проекта: НЕТ социальному сиротству</t>
  </si>
  <si>
    <t>Название проекта: "Взлетная полоса": активизация внутренних ресурсов семьи для сохранения ребенка через систему внешней помощи</t>
  </si>
  <si>
    <t>Количество детей, сохраненных в семьях несовершеннолетних матерей-Выпускниц</t>
  </si>
  <si>
    <t>Количество семей, улучшивших детско-родительские отношения</t>
  </si>
  <si>
    <t>Количество выпускниц ДУ, повысивших уровень социализации</t>
  </si>
  <si>
    <t>Количество выпускниц школ 7 и 8 вида, у которых сформированы начальные навыки самостоятель-ного ведения хозяйства и ухода за малышом</t>
  </si>
  <si>
    <t>Количество  человек, из семей-участниц Практики, проживаю-щих в приюте Центра</t>
  </si>
  <si>
    <t>Тамбовское областное государственное бюджетное общеобразовательное учреждение "Моршанская школа интернат"</t>
  </si>
  <si>
    <t>Название проекта: Апробация инновационной технологии сопровождения семей находящихся в трудной жизненной ситуации проживающих в сельской местности</t>
  </si>
  <si>
    <t xml:space="preserve">Экспертная оценка; </t>
  </si>
  <si>
    <t>количество кровных кризисных семей повысивших родительские компетенции</t>
  </si>
  <si>
    <t>количество закрытых случаев в связи с нормализацией обстановки в семье</t>
  </si>
  <si>
    <t>количество граждан получивших услугу консультативного пункта</t>
  </si>
  <si>
    <t>количество родителей принявших участие в деятельности клуба "Веселая семейка"</t>
  </si>
  <si>
    <t xml:space="preserve">Благотворительный фонд содействия образованию детей-сирот "Большая Перемена" </t>
  </si>
  <si>
    <t>Название проекта: Комплексная программа педагогической поддержки воспитанников и выпускников детских домов, детей из приемных семей.</t>
  </si>
  <si>
    <t>Мониторинг результатов</t>
  </si>
  <si>
    <t>Мониторинг будет проведен в сентябре 2018.</t>
  </si>
  <si>
    <t>Название проекта: Центр поддержки семей с детьми с особенностями развития</t>
  </si>
  <si>
    <t>Название проекта: Сеть социальных контактов: активизация поддержки "кризисных" кровных семей методом сетевой терапии</t>
  </si>
  <si>
    <t>1. Список семей, где предотвращены отобрания, в отношении которых был использован метод Сетевой терапии;
2. Карта работы с сетью социальных контактов;
3. Протокол проведения сетевой встречи;
4. Отчет специалиста, ответственного за сопровождение семьи</t>
  </si>
  <si>
    <t xml:space="preserve">Teст; Наблюдение; </t>
  </si>
  <si>
    <t xml:space="preserve">Свой метод; </t>
  </si>
  <si>
    <t>Название проекта: Апробация инновационной технологии сопровождения замещающих семей, в которых опекуном (законным представителем) является бабушка «Perehen lipas» («Cемейный сундучок»).</t>
  </si>
  <si>
    <t>Обращение замещающих семей (родителей и детей) за помощью и поддержкой к специалистам</t>
  </si>
  <si>
    <t>Журнал учета консультаций</t>
  </si>
  <si>
    <t>По результатам обращений проводятся консультации, которые фиксируются  в журнале</t>
  </si>
  <si>
    <t>Наличие общих интересов замещающих родителей и детей, семейных традиций</t>
  </si>
  <si>
    <t>Укрепление внутрисемейных и родственных взаимоотношений, повышение заинтересованности родственников в воспитании ребенка</t>
  </si>
  <si>
    <t>Повышение компетенций ближайших  родственников, заинтересованных в воспитании ребенка</t>
  </si>
  <si>
    <t>Улучшен доступ замещающих семей (родителей и детей) к услугам специалистов (педагога-психолога, социальных педагогов), направленных на профилактику вторичного сиротства</t>
  </si>
  <si>
    <t>-</t>
  </si>
  <si>
    <t>Ведется журнал учета проведенных заседаний семейного клуба "Ауринко", журнал патронажей семей (все мероприятия выездные, т.е. услуги приближены к получателям-семьям)</t>
  </si>
  <si>
    <t>Название проекта: Групповая работа в рамках комплексного сопровождении замещающих семей, создание сообщества — «Большая крепкая семья»</t>
  </si>
  <si>
    <t>Бюджетное учреждение социального обслуживания для детей-сирот и детей, оставшихся без попечения родителей, Вологодской области «Череповецкий центр помощи детям, оставшимся без попечения родителей, «Наши дети»</t>
  </si>
  <si>
    <t>Название проекта: Система работы БУ СО ВО «Череповецкий центр помощи детям, оставшимся без попечения родителей, «Наши дети» по благополучному семейному устройству детей-сирот в г. Череповце.</t>
  </si>
  <si>
    <t>Название проекта: Комплексная помощь приемным семьям  с внедрением новых форм и методов</t>
  </si>
  <si>
    <t>Протокол консилиума</t>
  </si>
  <si>
    <t>Программа семинара</t>
  </si>
  <si>
    <t>Список участников</t>
  </si>
  <si>
    <t>Отчет организации внедряющей практику</t>
  </si>
  <si>
    <t>Название проекта: Ресурсный центр помощи приемным семьям с особыми детьми</t>
  </si>
  <si>
    <t>Название проекта: "Я - личность". Реализация технологий социальной адаптации, формирования и закрепления навыков самостоятельной жизни детей-сирот и детей, оставшихся без попечения родителей, воспитанников (выпускников) организаций для детей-сирот.</t>
  </si>
  <si>
    <t>Наблюдения + собеседование с воспитанником (участником проекта)</t>
  </si>
  <si>
    <t>1. Форма оценки уровня социализации
2. Куратор  по итогам собственного наблюдения и собеседования с воспитанником - участником проекта, заполняет форму "Оценка уровня социализации участника программы"(В приложении, как пример, заполненные формы одного из учреждений)</t>
  </si>
  <si>
    <t>Куратор  по итогам собственного наблюдения и собеседования с воспитанником - участником проекта, заполняет форму "Оценка уровня социализации участника программы"</t>
  </si>
  <si>
    <t>1. Список детей-участников профориентационной смены "Каникулы с пользой" (март).
2. Карта оценки мероприятий детьми.
3. Список детей-участников игры "Путь и шествие по жизни» (май).</t>
  </si>
  <si>
    <t>1. Список детей-участников профориентационной смены "Каникулы с пользой" (март).
2. Список детей-участников игры "Путь и шествие по жизни» (май).</t>
  </si>
  <si>
    <t>1.Программа профориентационной смены "Каникулы с пользой" (март).
2. Отзыв учреждения - участника игры  "Путь и шествие по жизни", как экспертная оценка.</t>
  </si>
  <si>
    <t>Список участников профориентационной смены "Каникулы с пользой".</t>
  </si>
  <si>
    <t>1. Список участников профориентационной смены "Каникулы с пользой"(март)
2. Список участников игры «Путь и шествие по жизни» (май)</t>
  </si>
  <si>
    <t>Количество выпускников, способных принимать самостоятельное решение</t>
  </si>
  <si>
    <t>Количество специалистов, повысивших степень профессиональной заинтересованности в работе с подростками</t>
  </si>
  <si>
    <t xml:space="preserve">Анкетирование; </t>
  </si>
  <si>
    <t>1. Форма анкеты обратной связи.
2. Анкеты обратной связи педагогов профориентационной смены "Каникулы с пользой".
3  Анализ анкет.</t>
  </si>
  <si>
    <t>Количество специалистов, улучшивших психологическое самочувствие</t>
  </si>
  <si>
    <t xml:space="preserve">НЕКОММЕРЧЕСКИЙ БЛАГОТВОРИТЕЛЬНЫЙ ФОНД "НАДЕЖДА" </t>
  </si>
  <si>
    <t>Название проекта: Приемная семья: растем вместе!</t>
  </si>
  <si>
    <t xml:space="preserve">Teст; Форма регистрационных данных (журнал, чек-лист); </t>
  </si>
  <si>
    <t>Данные собираются в конце каждого этапа</t>
  </si>
  <si>
    <t xml:space="preserve">Teст; </t>
  </si>
  <si>
    <t>Тест Спилбергера</t>
  </si>
  <si>
    <t>Анкета "Социальный ЕГЭ"</t>
  </si>
  <si>
    <t>Опросник Роджерса на уровень социальной адаптированности</t>
  </si>
  <si>
    <t>тест на определение стиля взаимоотношений с подростком</t>
  </si>
  <si>
    <t>журналы посещаемости тренингов и индивидуальных консультаций</t>
  </si>
  <si>
    <t>Отзывы</t>
  </si>
  <si>
    <t>Количество подростков из замещающих семей, повысивших уровень компетенций самостоятельного проживания</t>
  </si>
  <si>
    <t>Данные собираются в конце каждого этапа.
Опросник Роджерса на уровень социальной адаптированности</t>
  </si>
  <si>
    <t>Количество подростков из замещающих семей, у которых понизился уровень тревожности</t>
  </si>
  <si>
    <t>Данные собираются в конце каждого этапа.
Тест Спилбергера</t>
  </si>
  <si>
    <t>Количество подростков из замещающих семей, сформировавших компетенции для адаптации в трудовом коллективе и закрепивших мотивацию к труду и способность удержаться на работе</t>
  </si>
  <si>
    <t>анкета</t>
  </si>
  <si>
    <t>Данные собираются в конце этапа</t>
  </si>
  <si>
    <t>Количество родителей из замещающих семей, повысивших уровень родительских компетенций</t>
  </si>
  <si>
    <t>Данные собираются в конце  этапа</t>
  </si>
  <si>
    <t>Количество специалистов, получивших доступ к инновационным технологиям работы служб сопровождения замещающих семей</t>
  </si>
  <si>
    <t xml:space="preserve">Анкетирование; Список благополучателей; </t>
  </si>
  <si>
    <t>Название проекта: Апробация  модели по оценке и управлению качеством услуг по семейному жизнеустройству  на севере Томской области, через работу методической площадки.</t>
  </si>
  <si>
    <t>Повышение спроса на профессиональные услуги реабилитационного пространства со стороны семей</t>
  </si>
  <si>
    <t>Занятия в клубе для замещающих родителей "Семейный маячок"</t>
  </si>
  <si>
    <t>Количество выездов мобильной выездной службы "Семья"</t>
  </si>
  <si>
    <t>Количество выпусков журнала для замещающих семей "Будем вместе"</t>
  </si>
  <si>
    <t>Количество семей, прошедших анкетирование Технологии факторов риска</t>
  </si>
  <si>
    <t>Количество детей, повысивших уровень готовности  к самостоятельной жизни</t>
  </si>
  <si>
    <t>Количество замещающих семей, повысивших родительские/профессиональные компетенции</t>
  </si>
  <si>
    <t>Число новых запросов на услуги (в области профилактики сиротства) со стороны семей целевых групп</t>
  </si>
  <si>
    <t>Январь 2018: всего</t>
  </si>
  <si>
    <t>Январь 2018: В т.ч. новых</t>
  </si>
  <si>
    <t>Март 2018: всего</t>
  </si>
  <si>
    <t>Март 2018: В т.ч. новых</t>
  </si>
  <si>
    <t>Название проекта: Зрелое родительство в семье с особым ребенком</t>
  </si>
  <si>
    <t>Из электронной базы учреждения</t>
  </si>
  <si>
    <t>Из электронной базы учреждения, где имеются медицинские сведенья</t>
  </si>
  <si>
    <t xml:space="preserve">Интервью; </t>
  </si>
  <si>
    <t>Интервью со специалистом социальной службы</t>
  </si>
  <si>
    <t>Мониторинговая карта</t>
  </si>
  <si>
    <t>Мониторинг проводится ежгодно в мае-июне</t>
  </si>
  <si>
    <t xml:space="preserve">Название проекта: Особый ребенок достоин семьи: экспертная поддержка модернизации детских домов-интернатов в регионах РФ </t>
  </si>
  <si>
    <t>Количество детей в ДДИ Московской обл.,
посещающих образовательные учреждения в очной
форме</t>
  </si>
  <si>
    <t>Название проекта: СПАСАТЕЛЬНЫЙ КРУГ</t>
  </si>
  <si>
    <t xml:space="preserve">Документы от государственных партнеров; Свой метод; </t>
  </si>
  <si>
    <t>Акт передачи ребенка/детей</t>
  </si>
  <si>
    <t>ежемесячный мониторинг по снижению кризисной ситуации</t>
  </si>
  <si>
    <t>в т.ч. листы индивидуальных встреч с психологом</t>
  </si>
  <si>
    <t xml:space="preserve">Анкетирование; Форма регистрационных данных (журнал, чек-лист); Свой метод; </t>
  </si>
  <si>
    <t>опросник по усвоению материала</t>
  </si>
  <si>
    <t xml:space="preserve">Анкетирование; Форма регистрационных данных (журнал, чек-лист); </t>
  </si>
  <si>
    <t>Количество семей, принявших участие в мероприятиях проекта, у которых наблюдается повышение родительских компетенций</t>
  </si>
  <si>
    <t>Обучающие занятия для кризисных кровных семей по программе Немецкого общества защиты детей «Сильные родители – сильные дети»</t>
  </si>
  <si>
    <t>Обучающие занятия по подготовке родителей, принимающих детей на краткосрочное кризисное размещение,  по авторской программе «Спасательный круг»</t>
  </si>
  <si>
    <t xml:space="preserve">Краевое государственное образовательное учреждение для детей-сирот и детей, оставшихся без попечения родителей "Детский дом г. Уссурийска" </t>
  </si>
  <si>
    <t>Название проекта: Эффективная система семейного устройства – комплексный подход – подготовка детей, подбор, подготовка  и сопровождение семьи</t>
  </si>
  <si>
    <t>Государственное бюджетное учреждение для детей, нуждающихся в психолого-педагогической и медико-социальной помощи «Волгоградский областной центр психолого-медико-социального сопровождения»</t>
  </si>
  <si>
    <t>Название проекта: Комплексное сопровождение замещающих семей в Волгоградской области: распространение технологий и методическая поддержка служб.</t>
  </si>
  <si>
    <t>данная информация уточняется</t>
  </si>
  <si>
    <t>категория граждан  из опекунов-прародителей (бабушек, дедушек), не проходивших подготовку</t>
  </si>
  <si>
    <t>Название проекта: «Профилактика социального сиротства детей с синдромом Дауна посредством комплексной психолого-педагогической поддержки  их семей»</t>
  </si>
  <si>
    <t>Таблицы для обследования ребенка (Portage)
П.Л. Жиянова "Дневник развития ребенка раннего возраста"</t>
  </si>
  <si>
    <t>отчет специалиста ДСА - участника мероприятия</t>
  </si>
  <si>
    <t>Название проекта: Мир моего ребёнка</t>
  </si>
  <si>
    <t xml:space="preserve">Интервью; Наблюдение; Список благополучателей; </t>
  </si>
  <si>
    <t xml:space="preserve">Анкетирование; Интервью; Список благополучателей; </t>
  </si>
  <si>
    <t xml:space="preserve">Анкетирование; Наблюдение; </t>
  </si>
  <si>
    <t xml:space="preserve">Форма регистрационных данных (журнал, чек-лист); Документы от государственных партнеров; </t>
  </si>
  <si>
    <t>Повышение родительских компетенций, знаний и навыков у выпускников учреждений</t>
  </si>
  <si>
    <t xml:space="preserve">Teст; Интервью; Наблюдение; </t>
  </si>
  <si>
    <t>Включенность семьи в разрешение собственных трудностей</t>
  </si>
  <si>
    <t>Социальная карта</t>
  </si>
  <si>
    <t>Интересы ребенка в фокусе родительского внимания</t>
  </si>
  <si>
    <t>Повышение уровня социальной адаптации  и социальной интегрированности семьи через сопровождение социального окружения</t>
  </si>
  <si>
    <t>Шкала вовлеченности</t>
  </si>
  <si>
    <t>Название проекта: Ранняя помощь</t>
  </si>
  <si>
    <t>сбор статисстических данных</t>
  </si>
  <si>
    <t>Статистика со служб Красноярского края собирается 1 раз в квартал.</t>
  </si>
  <si>
    <t>-Программа семинара 
-Фототчёт
-Скриншоты сообщений на сайте</t>
  </si>
  <si>
    <t>12.02.18г Проведен семинар "Организационные основы ранней помощи"
25.04.18г.- 27.04.18 г.  Проведён семинар «Использование МКФ для составления программы помощи детям».
 04.04.2018г состоялась коллегия Министерства социальной политики Красноярского края.  Участие с докладом «Развитие системы ранней помощи в Красноярском крае» 
23.05.2018 г. – 25.05.2018 г.Проведён семинар при поддержке Министерства социальной политики «Групповые формы работ"
13 июня проведён Skype семинар «Выявление семей в СРП»
20 июня проведена Выездная Супервизия в СРП Саянского района.
25-29 июнь проведён семинар  при поддержке Фонда президентских грантов
«Развитие игровой
деятельности у детей с ментальными
нарушениями»</t>
  </si>
  <si>
    <t>Работа по определению средств МиО для оценки 9 служб ранней помощи.</t>
  </si>
  <si>
    <t>Разработаны  анкеты мониторинга и оценки деятельности СРП</t>
  </si>
  <si>
    <t>Название проекта: "Сохраним семью для ребенка"</t>
  </si>
  <si>
    <t>Сводная таблица</t>
  </si>
  <si>
    <t>Форма "Диагностика  состояния развития ребенка и семьи. Оценка эффективности процесса реабилитации семьи" (оценка куратора семьи)/мониторинг реализации плана  реабилитации семьи и ребенка</t>
  </si>
  <si>
    <t xml:space="preserve">Teст; Экспертная оценка; </t>
  </si>
  <si>
    <t>Аналитический отчет ведущего</t>
  </si>
  <si>
    <t>Данные о детях, охваченных занятиями в арт-терапевтической студии и занятиями с подростками</t>
  </si>
  <si>
    <t>Форма "Диагностика  состояния развития ребенка и семьи. Оценка эффективности процесса реабилитации семьи" (оценка куратора семьи)/мониторинг реализации плана  реабилитации семьи и ребенка/анкеты/сводная таблица результатов</t>
  </si>
  <si>
    <t xml:space="preserve">Анкетирование; Экспертная оценка; </t>
  </si>
  <si>
    <t>Аналитический отчет учителя</t>
  </si>
  <si>
    <t>Социокарта/сводная таблица результатов</t>
  </si>
  <si>
    <t>Программа мероприятий
Сводная таблица</t>
  </si>
  <si>
    <t>Программа мероприятия
Сводная таблица</t>
  </si>
  <si>
    <t>Сводная таблица
Справка о проведении мероприятия</t>
  </si>
  <si>
    <t xml:space="preserve">Форма регистрационных данных (журнал, чек-лист); Список благополучателей; </t>
  </si>
  <si>
    <t xml:space="preserve">Анкетирование; Интервью; </t>
  </si>
  <si>
    <t>Аналитический отчет</t>
  </si>
  <si>
    <t>Число запросов на услуги (в области профилактики сиротства) со стороны семей целевых групп</t>
  </si>
  <si>
    <t>Сводная таблица по оказанным услугам</t>
  </si>
  <si>
    <t>Число родителей, принявших участие в мероприятиях проекта, у которых наблюдается улучшение родительских компетенций</t>
  </si>
  <si>
    <t>Свой метод. Форма "Диагностика  состояния развития ребенка и семьи. Оценка эффективности процесса реабилитации семьи" (оценка куратора семьи)/мониторинг реализации плана  реабилитации семьи и ребенка/анкеты/сводная таблица результатов за  год</t>
  </si>
  <si>
    <t>Количество (доля) специалистов от общего числа участников  мероприятий проекта, отмечающих у себя повышение профессиональных компетенций</t>
  </si>
  <si>
    <t>Количество проведенных психолого-педагогических индивидуальных консультаций</t>
  </si>
  <si>
    <t>Количество семей, сопровождаемых по технологии работы со случаем</t>
  </si>
  <si>
    <t>Программы реабилитации семьи</t>
  </si>
  <si>
    <t>Количество проведенных групповых мероприятий для семей - благополучателей</t>
  </si>
  <si>
    <t>Сводная таблица оказанных услуг</t>
  </si>
  <si>
    <t>Количество проведенных индивидуальных занятий с детьми, испытывающими трудности в обучении в рамках услуги "Семейный репетитор"</t>
  </si>
  <si>
    <t>Количество материалов о реализации проекта онлайн (сайты и пр.);</t>
  </si>
  <si>
    <t>ссылки на материалы, скриншоты страниц, сканированные копии материалов</t>
  </si>
  <si>
    <t>Название проекта: Предотвращение сиротства и разлучения с родителями детей первых лет жизни.</t>
  </si>
  <si>
    <t>Проведены 2 супервизии для 20 специалистов проекта и домов ребенка Санкт-Петербурга.</t>
  </si>
  <si>
    <t xml:space="preserve">Название проекта: Не разлей вода. Смоленская область   </t>
  </si>
  <si>
    <t>Название проекта: Ступеньки к дому</t>
  </si>
  <si>
    <t>методика эмоциональной сферы ребенка "Домики" О.А. Ореховой</t>
  </si>
  <si>
    <t>Анкета  детско-родительских отношений "Ребенок глазами родителей " (О. М. Щедринский), опросник "Подростки о родителях" (Л.Н. Вассерман, И.А. Горьковая, Е.Е. Ромицына)</t>
  </si>
  <si>
    <t>отметки по предметам, лист успеваемости</t>
  </si>
  <si>
    <t>Индивидуальный план развития ребенка</t>
  </si>
  <si>
    <t xml:space="preserve">Teст; Анкетирование; Форма регистрационных данных (журнал, чек-лист); </t>
  </si>
  <si>
    <t>база данных- реестр, журнал выдачи  свидетельств</t>
  </si>
  <si>
    <t>Название проекта: "Дружба без границ: наставничество для детей, находящихся в трудной жизненной ситуации"</t>
  </si>
  <si>
    <t>Специалисты, осуществляющие сопровождение наставнических пар в кровных семьях ведут соответствующую документацию (бланки отчетности, в которых отражается ведение случая).  За текущий период отчетности не было сложных случаев в семьях, где был риск /угроза возврата/изъятия детей.</t>
  </si>
  <si>
    <t>Специалисты, осуществляющие сопровождение наставнических пар в замещающих семьях ведут соответствующую документацию (бланки отчетности, в которых отражается ведение случая).  За текущий период отчетности не было сложных случаев в семьях, где был риск /угроза отобрания/изъятия детей. Но в приложениях были прикреплены бланки отчетности специалистов  (в рамках сопровождения наставнических пар)</t>
  </si>
  <si>
    <t>в т.ч. повысивших уровень готовности к самостоятельной жизни</t>
  </si>
  <si>
    <t>Бланки отчетности специалистов, в которых отражается ведение случая.
За текущий период отчетности не было случаев отобраний/изъятий детей из семей</t>
  </si>
  <si>
    <t>Отчеты специалистов о проведении/участии в мероприятии.     Невозможно детализировать состав участников мероприятий, проходивших в  феврале, марте, апреле 2018</t>
  </si>
  <si>
    <t>Отчеты специалистов о проведении/участии в мероприятии</t>
  </si>
  <si>
    <t>Отчеты (отзывы) о внедрении</t>
  </si>
  <si>
    <t xml:space="preserve">Анкетирование; Экспертная оценка; Форма регистрационных данных (журнал, чек-лист); </t>
  </si>
  <si>
    <t>Количество потенциальных наставников,  прошедших первичный этап отбора (интервью и психодиагностику)</t>
  </si>
  <si>
    <t>Данные фиксируются в базе данных</t>
  </si>
  <si>
    <t>Количество мероприятий для пар ("наставник-ребенок")</t>
  </si>
  <si>
    <t xml:space="preserve">Экспертная оценка; Форма регистрационных данных (журнал, чек-лист); Список благополучателей; </t>
  </si>
  <si>
    <t>Отчеты специалистов, ответственных за проведение мероприятий</t>
  </si>
  <si>
    <t>Количество потенциальных наставников, прошедших обучение</t>
  </si>
  <si>
    <t>Количество обучающих тренингов для потенциальных наставников</t>
  </si>
  <si>
    <t>Количество мероприятий по  повышению компетенций для наставников</t>
  </si>
  <si>
    <t>Количество поддерживающих мероприятий для наставников (ресурсные группы и т.д.)</t>
  </si>
  <si>
    <t>Название проекта: Маршруты формирования социального успеха у детей - сирот и детей, оставшихся без попечения родителей на основе технологии наставничества</t>
  </si>
  <si>
    <t>количество граждан прошедших подготовку по программе "Социальное наставничество"</t>
  </si>
  <si>
    <t>организация практики наставничества</t>
  </si>
  <si>
    <t>размещение информации о практике на сайте центра</t>
  </si>
  <si>
    <t>Название проекта: Гостевой дом</t>
  </si>
  <si>
    <t>Количество молодых людей улучивших свое благополучие</t>
  </si>
  <si>
    <t>Организация пребывания в Гостевом доме</t>
  </si>
  <si>
    <t>Организация досуговых развивающих занятий</t>
  </si>
  <si>
    <t>организация прогулок и выездов</t>
  </si>
  <si>
    <t>Название проекта: Семейный источник</t>
  </si>
  <si>
    <t>Улучшение социального благополучия</t>
  </si>
  <si>
    <t xml:space="preserve">Название проекта: Создание ресурсного центра для специалистов сферы защиты детства, работающих с ВИЧ-инфицированными детьми. </t>
  </si>
  <si>
    <t>в ноябре</t>
  </si>
  <si>
    <t>Улучшение благополучия 
семьи</t>
  </si>
  <si>
    <t>издание методических материалов по сопровождению семей с ВИЧ+детьми</t>
  </si>
  <si>
    <t>Рассылка методических материалов часть1, часть 2</t>
  </si>
  <si>
    <t>создана и апробирована методика сопровождения семей. Эффективная практика, т</t>
  </si>
  <si>
    <t>СФ-2016 за 2018</t>
  </si>
  <si>
    <t>Апрель 2018: всего</t>
  </si>
  <si>
    <t>Апрель 2018: В т.ч. новых</t>
  </si>
  <si>
    <t>Май 2018: всего</t>
  </si>
  <si>
    <t>Май 2018: В т.ч. новых</t>
  </si>
  <si>
    <t>Июнь 2018: всего</t>
  </si>
  <si>
    <t>Июнь 2018: В т.ч. новых</t>
  </si>
  <si>
    <t>Июль 2018: всего</t>
  </si>
  <si>
    <t>Июль 2018: В т.ч. новых</t>
  </si>
  <si>
    <t>Август 2018: всего</t>
  </si>
  <si>
    <t>Август 2018: В т.ч. новых</t>
  </si>
  <si>
    <t>Сентябрь 2018: всего</t>
  </si>
  <si>
    <t>Сентябрь 2018: В т.ч. новых</t>
  </si>
  <si>
    <t>Октябрь 2018: всего</t>
  </si>
  <si>
    <t>Октябрь 2018: В т.ч. новых</t>
  </si>
  <si>
    <t>Ноябрь 2018: всего</t>
  </si>
  <si>
    <t>Ноябрь 2018: В т.ч. новых</t>
  </si>
  <si>
    <t>Декабрь 2018: всего</t>
  </si>
  <si>
    <t>Декабрь 2018: В т.ч. новых</t>
  </si>
  <si>
    <t>Февраль-март 2018: всего</t>
  </si>
  <si>
    <t>Февраль-март2018: В т.ч. новых</t>
  </si>
  <si>
    <t>в т.ч. детей-подростков2</t>
  </si>
  <si>
    <t>в т.ч. детей с ОВЗ3</t>
  </si>
  <si>
    <t>в т.ч. детей-подростков4</t>
  </si>
  <si>
    <t>в т.ч. детей с ОВЗ5</t>
  </si>
  <si>
    <t>в т.ч. детей-подростков6</t>
  </si>
  <si>
    <t>в т.ч. детей с ОВЗ7</t>
  </si>
  <si>
    <t>Название проекта: Детско-родительские группы психологического и социо-культурного сопровождения  для семей с некровными детьми "Аистята"</t>
  </si>
  <si>
    <t>Зафиксирована позитивная динамика адаптации семей к состоянию ребенка (возрасту, психологическим особенностям и д.р.)</t>
  </si>
  <si>
    <t>Наблюдается позитивная динамика готовности детей к самостоятельной жизни в обществе</t>
  </si>
  <si>
    <t>Наблюдается позитивная динамика в развитии детей</t>
  </si>
  <si>
    <t>Наблюдается минимизация отклонений в развитии детей</t>
  </si>
  <si>
    <t>Повышение родительских компетенций у замещающих семей</t>
  </si>
  <si>
    <t>Улучшение детско-родительских отношений в семьях с подростками</t>
  </si>
  <si>
    <t>Улучшение детско-родительских отношений в семьях с детьми до трех лет</t>
  </si>
  <si>
    <t>Краевое государственное образовательное учреждение для детей-сирот и детей, оставшихся без попечения родителей "Детский дом г. Уссурийска"</t>
  </si>
  <si>
    <t>Новосибирская городская общественная организация усыновителей "День аиста"</t>
  </si>
  <si>
    <t>ИТОГО за год:</t>
  </si>
  <si>
    <t>ФАКТ</t>
  </si>
  <si>
    <t>Column2</t>
  </si>
  <si>
    <t>Column3</t>
  </si>
  <si>
    <t>Column4</t>
  </si>
  <si>
    <t>Column5</t>
  </si>
  <si>
    <t>Column6</t>
  </si>
  <si>
    <t>в т.ч. детей-подростков3</t>
  </si>
  <si>
    <t>в т.ч. детей с ОВЗ4</t>
  </si>
  <si>
    <t>Column7</t>
  </si>
  <si>
    <t>в т.ч. детей-подростков5</t>
  </si>
  <si>
    <t>в т.ч. детей с ОВЗ6</t>
  </si>
  <si>
    <t>Column8</t>
  </si>
  <si>
    <t>в т.ч. детей-подростков7</t>
  </si>
  <si>
    <t>в т.ч. детей с ОВЗ8</t>
  </si>
  <si>
    <t>ПЛАН</t>
  </si>
  <si>
    <t>Column9</t>
  </si>
  <si>
    <t>Column10</t>
  </si>
  <si>
    <t>Column11</t>
  </si>
  <si>
    <t>Column12</t>
  </si>
  <si>
    <t>Column13</t>
  </si>
  <si>
    <t>I</t>
  </si>
  <si>
    <t xml:space="preserve"> 1.1 </t>
  </si>
  <si>
    <t xml:space="preserve"> 1.2 </t>
  </si>
  <si>
    <t xml:space="preserve"> 1.3 </t>
  </si>
  <si>
    <t xml:space="preserve"> 2.1 </t>
  </si>
  <si>
    <t xml:space="preserve"> 2.2 </t>
  </si>
  <si>
    <t xml:space="preserve"> 3.1 </t>
  </si>
  <si>
    <t xml:space="preserve"> 3.2 </t>
  </si>
  <si>
    <t xml:space="preserve"> 4.1</t>
  </si>
  <si>
    <t xml:space="preserve"> 4.2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</si>
  <si>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</si>
  <si>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</si>
  <si>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</si>
  <si>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</si>
  <si>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</si>
  <si>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Количество детей, возвращённых в кровные семьи </t>
  </si>
  <si>
    <t>Всего</t>
  </si>
  <si>
    <t>Общественная организация Шегарского района Томской области помощи детям и семьям группы риска по социальному сиротству "Рука в руке"</t>
  </si>
  <si>
    <t>Межрегиональная общественная организация по содействию семьям с детьми в трудной жизненной ситуации "Аистенок"</t>
  </si>
  <si>
    <t>Государственное бюджетное учреждение социального обслуживания Новосибирской области "Социально-реабилитационный центр для несовершеннолетних "Снегири"</t>
  </si>
  <si>
    <t>Некоммерческое партнерство Международный благотворительный центр "Надежда"</t>
  </si>
  <si>
    <t>Краевое государственное казенное учреждение для детей-сирот и детей, оставшихся без попечения родителей, "Ачинский детский дом"</t>
  </si>
  <si>
    <t>Автономная некоммерческая организация "Семья детям"</t>
  </si>
  <si>
    <t>Благотворительный фонд "Центр социальной адаптации святителя Василия Великого"</t>
  </si>
  <si>
    <t>Санкт-Петербургское государственное бюджетное учреждение «Центр социальной помощи семье и детям «Аист»</t>
  </si>
  <si>
    <t>Муниципальное бюджетное образовательное учреждение для детей, нуждающихся в психолого-педагогической и медико-социальной помощи Петрозаводского городского округа «Центр психолого–медико-социального сопровождения»</t>
  </si>
  <si>
    <t>Государственное образовательное учреждение высшего образования Московской области  Московский  государственный областной университет  (МГОУ)</t>
  </si>
  <si>
    <t>Государственное бюджетное учреждение социального обслуживания населения Ростовской области "Социально-реабилитационный центр для несовершеннолетних г. Ростова-на-Дону"</t>
  </si>
  <si>
    <t>Региональная общественная организация "Ассоциация замещающих семей Московской области"</t>
  </si>
  <si>
    <t>Краевое государственное автономное учреждение «Камчатский ресурсный центр содействия развитию семейных форм устройства»</t>
  </si>
  <si>
    <t>Краевое государственное казенное учреждение "Центр по развитию семейных форм устройства детей, оставшихся без попечения родителей, и постинтернатному сопровождению"</t>
  </si>
  <si>
    <t>Благотворительный фонд "Сохраняя жизнь"</t>
  </si>
  <si>
    <t>Карельская региональная общественная организация по социальной помощи населению "Гармония"</t>
  </si>
  <si>
    <t>Благотворительный фонд "Апрель"</t>
  </si>
  <si>
    <t>Некоммерческая организация "Ассоциация замещающих семей Свердловской области"</t>
  </si>
  <si>
    <t>Бюджетное  учреждение  Омской области «Комплексный центр социального обслуживания населения Москаленского района»</t>
  </si>
  <si>
    <t>Пермская региональная благотворительная общественная организация "Солнечный круг"</t>
  </si>
  <si>
    <t>Смоленское областное государственное бюджетное учреждение "Центр психолого-медико-социального сопровождения детей и семей"</t>
  </si>
  <si>
    <t>Архангельской региональной общественной организации «Приемная семья»</t>
  </si>
  <si>
    <t>Областное государственное казенное учреждение социального обслуживания "Центр помощи детям, оставшимся без попечения родителей, г.Братска"</t>
  </si>
  <si>
    <t>Ассоциация пациентов и специалистов, помогающих людям с ВИЧ, вирусными гепатитами и другими социально значимыми заболеваниями "Е.В.А"</t>
  </si>
  <si>
    <t>Фонд "Национальный фонд защиты детей от жестокого обращения"</t>
  </si>
  <si>
    <t>Областное государственное казенное учреждение социального обслуживания "Центр социальной помощи семье и детям Нижнеилимского района"</t>
  </si>
  <si>
    <t>Детский благотворительный фонд "Солнечный Город"</t>
  </si>
  <si>
    <t>Бюджетное учреждение социального обслуживания Вологодской области "Комплексный центр социального обслуживания населения города Череповца"Забота"</t>
  </si>
  <si>
    <t>Автономная некоммерческая организация «Агентство социальной поддержки семьи и защиты семейных ценностей «Моя Семья»»</t>
  </si>
  <si>
    <t>Государственное учреждение дополнительного образования "Областная детская эколого-биологическая станция"</t>
  </si>
  <si>
    <t>Государственное бюджетное общеобразовательное учреждение «Мензелинская  школа-интернат для детей-сирот и детей, оставшихся без попечения родителей, с ограниченными возможностями здоровья»</t>
  </si>
  <si>
    <t>Автономная некоммерческая организация "Центр программ профилактики и социальной реабилитации"</t>
  </si>
  <si>
    <t>Союз Приемных Родителей, Усыновителей, Опекунов и Попечителей, и их Объединений</t>
  </si>
  <si>
    <t>Санкт-Петербургское государственное бюджетное учреждение социального обслуживания населения «Социально-реабилитационный центр для несовершеннолетних «Дом милосердия»</t>
  </si>
  <si>
    <t xml:space="preserve">
Название организации Тип отчета Период Отправлен На рассмотрении Принят Действия
Краевое государственное казенное учреждение для детей-сирот и детей, оставшихся без попечения родителей "Лесосибирский детский дом им. Ф.Э. Дзержинского"</t>
  </si>
  <si>
    <t>Государственное бюджетное общеобразовательное учреждение "Брянская областная школа-интернат имени Героя России А.А.Титова"</t>
  </si>
  <si>
    <t>государственное бюджетное учреждение социального обслуживания Республики Карелия "Центр помощи детям, оставшимся без попечения родителей №8"</t>
  </si>
  <si>
    <t>КГБУ "Барнаульский центр помощи детям, №2"</t>
  </si>
  <si>
    <t>Краевое государственное бюджетное учреждение для детей-сирот и детей, оставшихся без попечения родителей, оказывающее социальные услуги «Волчихинский центр помощи детям, оставшимся без попечения родителей»</t>
  </si>
  <si>
    <t>Тамбовское областное государственное учреждение «Центр по оказанию психолого-педагогических услуг «Доверие»</t>
  </si>
  <si>
    <t>Областное государственное бюджетное общеобразовательное учреждение "Полянская школа-интернат"</t>
  </si>
  <si>
    <t>Автономная некоммерческая организация "Центр сопровождения детей, находящихся в трудной жизненной ситуации"</t>
  </si>
  <si>
    <t>Государственное областное бюджетное учреждение для детей-сирот и детей, оставшихся без попечения родителей, «Мурманский центр помощи детям, оставшимся без попечения родителей, «Ровесник»</t>
  </si>
  <si>
    <t>муниципальное казенное учреждение города Новосибирска «Центр помощи детям, оставшимся без попечения родителей, «Тёплый дом»</t>
  </si>
  <si>
    <t>Тамбовское областное государственное бюджетное учреждение для детей, находящихся в трудной жизненной ситуации, «Центр поддержки семьи и помощи детям им. А. В. Луначарского»</t>
  </si>
  <si>
    <t>Челябинский благотворительный фонд «Дело каждого»</t>
  </si>
  <si>
    <t>Ассоциация «Поддержка деятельности профессиональных семей»</t>
  </si>
  <si>
    <t>Государственное казенное общеобразовательное учреждение для детей-сирот и  детей, оставшихся без попечения родителей "Варгашинская  специальная (коррекционная) школа-интернат"</t>
  </si>
  <si>
    <t>Краевое государственное казенное учреждение "Центр содействия семейному устройству детей-сирот и детей, оставшихся без попечения родителей, № 1 г. Владивостока"</t>
  </si>
  <si>
    <t>Автономная некоммерческая организация по содействию социальной адаптации личности «Квартал Луи»</t>
  </si>
  <si>
    <t>Автономная некоммерческая организация «Центр поддержки и развития детей и молодежи «НАШЕ ПОКОЛЕНИЕ»</t>
  </si>
  <si>
    <t>Санкт-Петербургское государственное бюджетное учреждение «Центр социальной реабилитации инвалидов и детей-инвалидов Приморского района Санкт-Петербурга»</t>
  </si>
  <si>
    <t>Региональная общественная организация помощи детям-сиротам, детям из приемных семей и кризисным семьям «Причал»</t>
  </si>
  <si>
    <t>Автономная некоммерческая организация «Ресурсный центр профилактики социального сиротства»</t>
  </si>
  <si>
    <t>Государственное бюджетное учреждение «Центр психолого-педагогической помощи семье и детям»</t>
  </si>
  <si>
    <t>Автономная некоммерческая организация Центр сопровождения детей и семей «Содействие»</t>
  </si>
  <si>
    <t>Муниципальное бюджетное учреждение «Центр психолого-педагогической, медицинской и социальной помощи № 6»</t>
  </si>
  <si>
    <t xml:space="preserve">СВОДНЫЕ ДАННЫЕ ПО МОНИТОРИНГУ </t>
  </si>
  <si>
    <t>Январь-Июнь  за 2018 (факт)</t>
  </si>
  <si>
    <t>Итого за 2016-2017 (факт)</t>
  </si>
  <si>
    <t>ИТОГО за 2016-2017-2018 (факт)</t>
  </si>
  <si>
    <t>План на 2018 год</t>
  </si>
  <si>
    <t>данные нарастающим итогом</t>
  </si>
  <si>
    <t>данные за текущий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</si>
</sst>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1"/>
      <color theme="2" tint="-0.49998474074526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2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00B0F0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9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7558519241921"/>
      </bottom>
      <diagonal/>
    </border>
    <border>
      <left style="thin">
        <color theme="0"/>
      </left>
      <right style="thin">
        <color theme="9" tint="0.39997558519241921"/>
      </right>
      <top style="thin">
        <color theme="0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91">
    <xf numFmtId="0" fontId="0" fillId="0" borderId="0" xfId="0"/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NumberFormat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Protection="1"/>
    <xf numFmtId="0" fontId="0" fillId="0" borderId="3" xfId="0" applyBorder="1"/>
    <xf numFmtId="0" fontId="1" fillId="0" borderId="0" xfId="0" applyNumberFormat="1" applyFont="1" applyFill="1" applyAlignment="1">
      <alignment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2" fillId="7" borderId="12" xfId="1" applyFont="1" applyFill="1" applyBorder="1" applyAlignment="1">
      <alignment vertical="top" wrapText="1"/>
    </xf>
    <xf numFmtId="0" fontId="12" fillId="8" borderId="13" xfId="1" applyFont="1" applyFill="1" applyBorder="1" applyAlignment="1">
      <alignment horizontal="center" vertical="top" wrapText="1"/>
    </xf>
    <xf numFmtId="0" fontId="13" fillId="8" borderId="13" xfId="1" applyFont="1" applyFill="1" applyBorder="1" applyAlignment="1">
      <alignment horizontal="center" vertical="top" wrapText="1"/>
    </xf>
    <xf numFmtId="0" fontId="14" fillId="9" borderId="14" xfId="1" applyFont="1" applyFill="1" applyBorder="1" applyAlignment="1">
      <alignment horizontal="center" vertical="top" wrapText="1"/>
    </xf>
    <xf numFmtId="0" fontId="2" fillId="0" borderId="0" xfId="1"/>
    <xf numFmtId="0" fontId="13" fillId="8" borderId="13" xfId="1" applyFont="1" applyFill="1" applyBorder="1" applyAlignment="1">
      <alignment vertical="top" wrapText="1"/>
    </xf>
    <xf numFmtId="0" fontId="12" fillId="8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5" xfId="1" applyFont="1" applyFill="1" applyBorder="1" applyAlignment="1">
      <alignment vertical="top" wrapText="1"/>
    </xf>
    <xf numFmtId="0" fontId="13" fillId="8" borderId="17" xfId="1" applyFont="1" applyFill="1" applyBorder="1" applyAlignment="1">
      <alignment vertical="top" wrapText="1"/>
    </xf>
    <xf numFmtId="0" fontId="16" fillId="9" borderId="17" xfId="1" applyFont="1" applyFill="1" applyBorder="1" applyAlignment="1">
      <alignment vertical="top" wrapText="1"/>
    </xf>
    <xf numFmtId="0" fontId="14" fillId="0" borderId="17" xfId="1" applyFont="1" applyFill="1" applyBorder="1" applyAlignment="1">
      <alignment vertical="top" wrapText="1"/>
    </xf>
    <xf numFmtId="0" fontId="14" fillId="0" borderId="18" xfId="1" applyFont="1" applyFill="1" applyBorder="1" applyAlignment="1">
      <alignment vertical="top" wrapText="1"/>
    </xf>
    <xf numFmtId="0" fontId="13" fillId="8" borderId="19" xfId="1" applyFont="1" applyFill="1" applyBorder="1" applyAlignment="1">
      <alignment vertical="top" wrapText="1"/>
    </xf>
    <xf numFmtId="0" fontId="17" fillId="0" borderId="19" xfId="1" applyFont="1" applyFill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12" fillId="7" borderId="15" xfId="1" applyFont="1" applyFill="1" applyBorder="1" applyAlignment="1">
      <alignment vertical="top" wrapText="1"/>
    </xf>
    <xf numFmtId="0" fontId="12" fillId="7" borderId="14" xfId="1" applyFont="1" applyFill="1" applyBorder="1" applyAlignment="1">
      <alignment vertical="top" wrapText="1"/>
    </xf>
    <xf numFmtId="0" fontId="12" fillId="7" borderId="13" xfId="1" applyFont="1" applyFill="1" applyBorder="1" applyAlignment="1">
      <alignment vertical="top" wrapText="1"/>
    </xf>
    <xf numFmtId="0" fontId="12" fillId="7" borderId="16" xfId="1" applyFont="1" applyFill="1" applyBorder="1" applyAlignment="1">
      <alignment vertical="top" wrapText="1"/>
    </xf>
    <xf numFmtId="0" fontId="12" fillId="7" borderId="20" xfId="1" applyFont="1" applyFill="1" applyBorder="1" applyAlignment="1">
      <alignment vertical="top" wrapText="1"/>
    </xf>
    <xf numFmtId="0" fontId="15" fillId="8" borderId="17" xfId="1" applyFont="1" applyFill="1" applyBorder="1" applyAlignment="1">
      <alignment vertical="top"/>
    </xf>
    <xf numFmtId="0" fontId="12" fillId="7" borderId="19" xfId="1" applyFont="1" applyFill="1" applyBorder="1" applyAlignment="1">
      <alignment vertical="top" wrapText="1"/>
    </xf>
    <xf numFmtId="0" fontId="12" fillId="8" borderId="19" xfId="1" applyFont="1" applyFill="1" applyBorder="1" applyAlignment="1">
      <alignment vertical="top" wrapText="1"/>
    </xf>
    <xf numFmtId="0" fontId="2" fillId="0" borderId="0" xfId="1" applyAlignment="1">
      <alignment horizontal="center"/>
    </xf>
    <xf numFmtId="0" fontId="14" fillId="0" borderId="21" xfId="1" applyFont="1" applyFill="1" applyBorder="1" applyAlignment="1">
      <alignment horizontal="center" vertical="top" wrapText="1"/>
    </xf>
    <xf numFmtId="0" fontId="17" fillId="0" borderId="17" xfId="1" applyFont="1" applyFill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 vertical="top" wrapText="1"/>
    </xf>
    <xf numFmtId="0" fontId="17" fillId="0" borderId="19" xfId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wrapText="1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10" borderId="0" xfId="2" applyFont="1" applyFill="1"/>
    <xf numFmtId="0" fontId="11" fillId="0" borderId="0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11" borderId="0" xfId="2" applyFont="1" applyFill="1"/>
    <xf numFmtId="0" fontId="7" fillId="0" borderId="0" xfId="2" applyFont="1" applyBorder="1" applyAlignment="1">
      <alignment wrapText="1"/>
    </xf>
    <xf numFmtId="0" fontId="7" fillId="0" borderId="0" xfId="2" applyFont="1" applyBorder="1" applyAlignment="1"/>
    <xf numFmtId="0" fontId="0" fillId="1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2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</cellXfs>
  <cellStyles count="3">
    <cellStyle name="Normal 2" xfId="1"/>
    <cellStyle name="Normal 3" xfId="2"/>
    <cellStyle name="Обычный" xfId="0" builtinId="0"/>
  </cellStyles>
  <dxfs count="1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2" tint="-0.499984740745262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2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rgb="FF00B0F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rgb="FF00B0F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theme="4"/>
          <bgColor rgb="FF00B0F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10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</border>
    </dxf>
    <dxf>
      <border outline="0">
        <right style="thin">
          <color theme="4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2. </a:t>
            </a:r>
            <a:r>
              <a:rPr lang="ru-RU" sz="1200"/>
              <a:t>Количество детей, возвращённых в кровные семьи</a:t>
            </a:r>
            <a:endParaRPr lang="en-US" sz="1200"/>
          </a:p>
        </c:rich>
      </c:tx>
      <c:layout>
        <c:manualLayout>
          <c:xMode val="edge"/>
          <c:yMode val="edge"/>
          <c:x val="0.40875285673305484"/>
          <c:y val="2.7183137721761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'Графики_по годам'!$C$3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годам'!$A$8:$B$10</c15:sqref>
                  </c15:fullRef>
                  <c15:levelRef>
                    <c15:sqref>'Графики_по годам'!$B$8:$B$10</c15:sqref>
                  </c15:levelRef>
                </c:ext>
              </c:extLst>
              <c:f>'Графики_по годам'!$B$8:$B$10</c:f>
              <c:strCache>
                <c:ptCount val="3"/>
                <c:pt idx="0">
                  <c:v>Количество детей, возвращённых в кровные семьи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годам'!$C$8:$C$10</c:f>
              <c:numCache>
                <c:formatCode>General</c:formatCode>
                <c:ptCount val="3"/>
                <c:pt idx="0">
                  <c:v>288</c:v>
                </c:pt>
                <c:pt idx="1">
                  <c:v>110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B-4699-883A-12DDE0CCA177}"/>
            </c:ext>
          </c:extLst>
        </c:ser>
        <c:ser>
          <c:idx val="1"/>
          <c:order val="1"/>
          <c:tx>
            <c:strRef>
              <c:f>'Графики_по годам'!$D$3</c:f>
              <c:strCache>
                <c:ptCount val="1"/>
                <c:pt idx="0">
                  <c:v>Январь-Июнь  за 2018 (факт)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годам'!$A$8:$B$10</c15:sqref>
                  </c15:fullRef>
                  <c15:levelRef>
                    <c15:sqref>'Графики_по годам'!$B$8:$B$10</c15:sqref>
                  </c15:levelRef>
                </c:ext>
              </c:extLst>
              <c:f>'Графики_по годам'!$B$8:$B$10</c:f>
              <c:strCache>
                <c:ptCount val="3"/>
                <c:pt idx="0">
                  <c:v>Количество детей, возвращённых в кровные семьи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годам'!$D$8:$D$10</c:f>
              <c:numCache>
                <c:formatCode>General</c:formatCode>
                <c:ptCount val="3"/>
                <c:pt idx="0">
                  <c:v>43</c:v>
                </c:pt>
                <c:pt idx="1">
                  <c:v>19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6B-4699-883A-12DDE0CCA177}"/>
            </c:ext>
          </c:extLst>
        </c:ser>
        <c:ser>
          <c:idx val="2"/>
          <c:order val="2"/>
          <c:tx>
            <c:strRef>
              <c:f>'Графики_по годам'!$E$3</c:f>
              <c:strCache>
                <c:ptCount val="1"/>
                <c:pt idx="0">
                  <c:v>Итого за 2016-2017 (факт)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годам'!$A$8:$B$10</c15:sqref>
                  </c15:fullRef>
                  <c15:levelRef>
                    <c15:sqref>'Графики_по годам'!$B$8:$B$10</c15:sqref>
                  </c15:levelRef>
                </c:ext>
              </c:extLst>
              <c:f>'Графики_по годам'!$B$8:$B$10</c:f>
              <c:strCache>
                <c:ptCount val="3"/>
                <c:pt idx="0">
                  <c:v>Количество детей, возвращённых в кровные семьи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годам'!$E$8:$E$10</c:f>
              <c:numCache>
                <c:formatCode>General</c:formatCode>
                <c:ptCount val="3"/>
                <c:pt idx="0">
                  <c:v>157</c:v>
                </c:pt>
                <c:pt idx="1">
                  <c:v>59</c:v>
                </c:pt>
                <c:pt idx="2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6B-4699-883A-12DDE0CCA177}"/>
            </c:ext>
          </c:extLst>
        </c:ser>
        <c:ser>
          <c:idx val="3"/>
          <c:order val="3"/>
          <c:tx>
            <c:strRef>
              <c:f>'Графики_по годам'!$F$3</c:f>
              <c:strCache>
                <c:ptCount val="1"/>
                <c:pt idx="0">
                  <c:v>ИТОГО за 2016-2017-2018 (факт)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годам'!$A$8:$B$10</c15:sqref>
                  </c15:fullRef>
                  <c15:levelRef>
                    <c15:sqref>'Графики_по годам'!$B$8:$B$10</c15:sqref>
                  </c15:levelRef>
                </c:ext>
              </c:extLst>
              <c:f>'Графики_по годам'!$B$8:$B$10</c:f>
              <c:strCache>
                <c:ptCount val="3"/>
                <c:pt idx="0">
                  <c:v>Количество детей, возвращённых в кровные семьи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годам'!$F$8:$F$10</c:f>
              <c:numCache>
                <c:formatCode>General</c:formatCode>
                <c:ptCount val="3"/>
                <c:pt idx="0">
                  <c:v>200</c:v>
                </c:pt>
                <c:pt idx="1">
                  <c:v>78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6B-4699-883A-12DDE0CCA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181552"/>
        <c:axId val="139181160"/>
      </c:barChart>
      <c:catAx>
        <c:axId val="13918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81160"/>
        <c:crosses val="autoZero"/>
        <c:auto val="1"/>
        <c:lblAlgn val="ctr"/>
        <c:lblOffset val="100"/>
        <c:noMultiLvlLbl val="0"/>
      </c:catAx>
      <c:valAx>
        <c:axId val="13918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8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1. </a:t>
            </a:r>
            <a:r>
              <a:rPr lang="ru-RU" sz="1200"/>
              <a:t>Количество детей-сирот и детей, оставшихся без попечения родителей, переданных на семейные формы устройства</a:t>
            </a:r>
            <a:endParaRPr lang="en-US" sz="1200"/>
          </a:p>
        </c:rich>
      </c:tx>
      <c:layout>
        <c:manualLayout>
          <c:xMode val="edge"/>
          <c:yMode val="edge"/>
          <c:x val="0.19126495328853521"/>
          <c:y val="3.80563928104667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057367829021372E-2"/>
          <c:y val="3.8194444444444448E-2"/>
          <c:w val="0.92156917885264344"/>
          <c:h val="0.80182852143482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'Графики_по годам'!$C$3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годам'!$A$4:$B$7</c15:sqref>
                  </c15:fullRef>
                  <c15:levelRef>
                    <c15:sqref>'Графики_по годам'!$B$4:$B$7</c15:sqref>
                  </c15:levelRef>
                </c:ext>
              </c:extLst>
              <c:f>'Графики_по годам'!$B$4:$B$7</c:f>
              <c:strCache>
                <c:ptCount val="4"/>
                <c:pt idx="0">
                  <c:v>Количество детей-сирот и детей, оставшихся без попечения родителей, переданных на семейные формы устройства</c:v>
                </c:pt>
                <c:pt idx="1">
                  <c:v>в т.ч. детей-подростков</c:v>
                </c:pt>
                <c:pt idx="2">
                  <c:v>в т.ч. сиблингов</c:v>
                </c:pt>
                <c:pt idx="3">
                  <c:v>в т.ч. детей с ОВЗ</c:v>
                </c:pt>
              </c:strCache>
            </c:strRef>
          </c:cat>
          <c:val>
            <c:numRef>
              <c:f>'Графики_по годам'!$C$4:$C$7</c:f>
              <c:numCache>
                <c:formatCode>General</c:formatCode>
                <c:ptCount val="4"/>
                <c:pt idx="0">
                  <c:v>348</c:v>
                </c:pt>
                <c:pt idx="1">
                  <c:v>59</c:v>
                </c:pt>
                <c:pt idx="2">
                  <c:v>33</c:v>
                </c:pt>
                <c:pt idx="3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4-49EB-A9A5-70A9B259BD28}"/>
            </c:ext>
          </c:extLst>
        </c:ser>
        <c:ser>
          <c:idx val="1"/>
          <c:order val="1"/>
          <c:tx>
            <c:strRef>
              <c:f>'Графики_по годам'!$D$3</c:f>
              <c:strCache>
                <c:ptCount val="1"/>
                <c:pt idx="0">
                  <c:v>Январь-Июнь  за 2018 (факт)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годам'!$A$4:$B$7</c15:sqref>
                  </c15:fullRef>
                  <c15:levelRef>
                    <c15:sqref>'Графики_по годам'!$B$4:$B$7</c15:sqref>
                  </c15:levelRef>
                </c:ext>
              </c:extLst>
              <c:f>'Графики_по годам'!$B$4:$B$7</c:f>
              <c:strCache>
                <c:ptCount val="4"/>
                <c:pt idx="0">
                  <c:v>Количество детей-сирот и детей, оставшихся без попечения родителей, переданных на семейные формы устройства</c:v>
                </c:pt>
                <c:pt idx="1">
                  <c:v>в т.ч. детей-подростков</c:v>
                </c:pt>
                <c:pt idx="2">
                  <c:v>в т.ч. сиблингов</c:v>
                </c:pt>
                <c:pt idx="3">
                  <c:v>в т.ч. детей с ОВЗ</c:v>
                </c:pt>
              </c:strCache>
            </c:strRef>
          </c:cat>
          <c:val>
            <c:numRef>
              <c:f>'Графики_по годам'!$D$4:$D$7</c:f>
              <c:numCache>
                <c:formatCode>General</c:formatCode>
                <c:ptCount val="4"/>
                <c:pt idx="0">
                  <c:v>54</c:v>
                </c:pt>
                <c:pt idx="1">
                  <c:v>31</c:v>
                </c:pt>
                <c:pt idx="2">
                  <c:v>22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14-49EB-A9A5-70A9B259BD28}"/>
            </c:ext>
          </c:extLst>
        </c:ser>
        <c:ser>
          <c:idx val="2"/>
          <c:order val="2"/>
          <c:tx>
            <c:strRef>
              <c:f>'Графики_по годам'!$E$3</c:f>
              <c:strCache>
                <c:ptCount val="1"/>
                <c:pt idx="0">
                  <c:v>Итого за 2016-2017 (факт)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годам'!$A$4:$B$7</c15:sqref>
                  </c15:fullRef>
                  <c15:levelRef>
                    <c15:sqref>'Графики_по годам'!$B$4:$B$7</c15:sqref>
                  </c15:levelRef>
                </c:ext>
              </c:extLst>
              <c:f>'Графики_по годам'!$B$4:$B$7</c:f>
              <c:strCache>
                <c:ptCount val="4"/>
                <c:pt idx="0">
                  <c:v>Количество детей-сирот и детей, оставшихся без попечения родителей, переданных на семейные формы устройства</c:v>
                </c:pt>
                <c:pt idx="1">
                  <c:v>в т.ч. детей-подростков</c:v>
                </c:pt>
                <c:pt idx="2">
                  <c:v>в т.ч. сиблингов</c:v>
                </c:pt>
                <c:pt idx="3">
                  <c:v>в т.ч. детей с ОВЗ</c:v>
                </c:pt>
              </c:strCache>
            </c:strRef>
          </c:cat>
          <c:val>
            <c:numRef>
              <c:f>'Графики_по годам'!$E$4:$E$7</c:f>
              <c:numCache>
                <c:formatCode>General</c:formatCode>
                <c:ptCount val="4"/>
                <c:pt idx="0">
                  <c:v>436</c:v>
                </c:pt>
                <c:pt idx="1">
                  <c:v>45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14-49EB-A9A5-70A9B259BD28}"/>
            </c:ext>
          </c:extLst>
        </c:ser>
        <c:ser>
          <c:idx val="3"/>
          <c:order val="3"/>
          <c:tx>
            <c:strRef>
              <c:f>'Графики_по годам'!$F$3</c:f>
              <c:strCache>
                <c:ptCount val="1"/>
                <c:pt idx="0">
                  <c:v>ИТОГО за 2016-2017-2018 (факт)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годам'!$A$4:$B$7</c15:sqref>
                  </c15:fullRef>
                  <c15:levelRef>
                    <c15:sqref>'Графики_по годам'!$B$4:$B$7</c15:sqref>
                  </c15:levelRef>
                </c:ext>
              </c:extLst>
              <c:f>'Графики_по годам'!$B$4:$B$7</c:f>
              <c:strCache>
                <c:ptCount val="4"/>
                <c:pt idx="0">
                  <c:v>Количество детей-сирот и детей, оставшихся без попечения родителей, переданных на семейные формы устройства</c:v>
                </c:pt>
                <c:pt idx="1">
                  <c:v>в т.ч. детей-подростков</c:v>
                </c:pt>
                <c:pt idx="2">
                  <c:v>в т.ч. сиблингов</c:v>
                </c:pt>
                <c:pt idx="3">
                  <c:v>в т.ч. детей с ОВЗ</c:v>
                </c:pt>
              </c:strCache>
            </c:strRef>
          </c:cat>
          <c:val>
            <c:numRef>
              <c:f>'Графики_по годам'!$F$4:$F$7</c:f>
              <c:numCache>
                <c:formatCode>General</c:formatCode>
                <c:ptCount val="4"/>
                <c:pt idx="0">
                  <c:v>490</c:v>
                </c:pt>
                <c:pt idx="1">
                  <c:v>76</c:v>
                </c:pt>
                <c:pt idx="2">
                  <c:v>30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14-49EB-A9A5-70A9B259BD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179984"/>
        <c:axId val="139182728"/>
      </c:barChart>
      <c:catAx>
        <c:axId val="13917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82728"/>
        <c:crosses val="autoZero"/>
        <c:auto val="1"/>
        <c:lblAlgn val="ctr"/>
        <c:lblOffset val="100"/>
        <c:noMultiLvlLbl val="0"/>
      </c:catAx>
      <c:valAx>
        <c:axId val="13918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7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3. Количество предотвращённых случаев отобрания (изъятий), </a:t>
            </a:r>
          </a:p>
          <a:p>
            <a:pPr algn="r">
              <a:defRPr sz="1200"/>
            </a:pPr>
            <a:r>
              <a:rPr lang="ru-RU" sz="1200"/>
              <a:t>отказов детей из кровных семей</a:t>
            </a:r>
            <a:endParaRPr lang="en-US" sz="1200"/>
          </a:p>
        </c:rich>
      </c:tx>
      <c:layout>
        <c:manualLayout>
          <c:xMode val="edge"/>
          <c:yMode val="edge"/>
          <c:x val="0.33047619047619048"/>
          <c:y val="4.077482502187226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'Графики_по годам'!$C$3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годам'!$A$11:$B$13</c15:sqref>
                  </c15:fullRef>
                  <c15:levelRef>
                    <c15:sqref>'Графики_по годам'!$B$11:$B$13</c15:sqref>
                  </c15:levelRef>
                </c:ext>
              </c:extLst>
              <c:f>'Графики_по годам'!$B$11:$B$13</c:f>
              <c:strCache>
                <c:ptCount val="3"/>
                <c:pt idx="0">
                  <c:v>Количество предотвращённых случаев отобрания (изъятий), отказов детей из кровных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годам'!$C$11:$C$13</c:f>
              <c:numCache>
                <c:formatCode>General</c:formatCode>
                <c:ptCount val="3"/>
                <c:pt idx="0">
                  <c:v>415</c:v>
                </c:pt>
                <c:pt idx="1">
                  <c:v>94</c:v>
                </c:pt>
                <c:pt idx="2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02-4AAF-B7C9-ABDE75CCFE15}"/>
            </c:ext>
          </c:extLst>
        </c:ser>
        <c:ser>
          <c:idx val="1"/>
          <c:order val="1"/>
          <c:tx>
            <c:strRef>
              <c:f>'Графики_по годам'!$D$3</c:f>
              <c:strCache>
                <c:ptCount val="1"/>
                <c:pt idx="0">
                  <c:v>Январь-Июнь  за 2018 (факт)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годам'!$A$11:$B$13</c15:sqref>
                  </c15:fullRef>
                  <c15:levelRef>
                    <c15:sqref>'Графики_по годам'!$B$11:$B$13</c15:sqref>
                  </c15:levelRef>
                </c:ext>
              </c:extLst>
              <c:f>'Графики_по годам'!$B$11:$B$13</c:f>
              <c:strCache>
                <c:ptCount val="3"/>
                <c:pt idx="0">
                  <c:v>Количество предотвращённых случаев отобрания (изъятий), отказов детей из кровных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годам'!$D$11:$D$13</c:f>
              <c:numCache>
                <c:formatCode>General</c:formatCode>
                <c:ptCount val="3"/>
                <c:pt idx="0">
                  <c:v>131</c:v>
                </c:pt>
                <c:pt idx="1">
                  <c:v>34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02-4AAF-B7C9-ABDE75CCFE15}"/>
            </c:ext>
          </c:extLst>
        </c:ser>
        <c:ser>
          <c:idx val="2"/>
          <c:order val="2"/>
          <c:tx>
            <c:strRef>
              <c:f>'Графики_по годам'!$E$3</c:f>
              <c:strCache>
                <c:ptCount val="1"/>
                <c:pt idx="0">
                  <c:v>Итого за 2016-2017 (факт)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годам'!$A$11:$B$13</c15:sqref>
                  </c15:fullRef>
                  <c15:levelRef>
                    <c15:sqref>'Графики_по годам'!$B$11:$B$13</c15:sqref>
                  </c15:levelRef>
                </c:ext>
              </c:extLst>
              <c:f>'Графики_по годам'!$B$11:$B$13</c:f>
              <c:strCache>
                <c:ptCount val="3"/>
                <c:pt idx="0">
                  <c:v>Количество предотвращённых случаев отобрания (изъятий), отказов детей из кровных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годам'!$E$11:$E$13</c:f>
              <c:numCache>
                <c:formatCode>General</c:formatCode>
                <c:ptCount val="3"/>
                <c:pt idx="0">
                  <c:v>389</c:v>
                </c:pt>
                <c:pt idx="1">
                  <c:v>49</c:v>
                </c:pt>
                <c:pt idx="2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02-4AAF-B7C9-ABDE75CCFE15}"/>
            </c:ext>
          </c:extLst>
        </c:ser>
        <c:ser>
          <c:idx val="3"/>
          <c:order val="3"/>
          <c:tx>
            <c:strRef>
              <c:f>'Графики_по годам'!$F$3</c:f>
              <c:strCache>
                <c:ptCount val="1"/>
                <c:pt idx="0">
                  <c:v>ИТОГО за 2016-2017-2018 (факт)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годам'!$A$11:$B$13</c15:sqref>
                  </c15:fullRef>
                  <c15:levelRef>
                    <c15:sqref>'Графики_по годам'!$B$11:$B$13</c15:sqref>
                  </c15:levelRef>
                </c:ext>
              </c:extLst>
              <c:f>'Графики_по годам'!$B$11:$B$13</c:f>
              <c:strCache>
                <c:ptCount val="3"/>
                <c:pt idx="0">
                  <c:v>Количество предотвращённых случаев отобрания (изъятий), отказов детей из кровных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годам'!$F$11:$F$13</c:f>
              <c:numCache>
                <c:formatCode>General</c:formatCode>
                <c:ptCount val="3"/>
                <c:pt idx="0">
                  <c:v>520</c:v>
                </c:pt>
                <c:pt idx="1">
                  <c:v>83</c:v>
                </c:pt>
                <c:pt idx="2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02-4AAF-B7C9-ABDE75CCFE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183512"/>
        <c:axId val="139183120"/>
      </c:barChart>
      <c:catAx>
        <c:axId val="13918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83120"/>
        <c:crosses val="autoZero"/>
        <c:auto val="1"/>
        <c:lblAlgn val="ctr"/>
        <c:lblOffset val="100"/>
        <c:noMultiLvlLbl val="0"/>
      </c:catAx>
      <c:valAx>
        <c:axId val="1391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18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4. </a:t>
            </a:r>
            <a:r>
              <a:rPr lang="ru-RU" sz="1200"/>
              <a:t>Количество предотвращённых случаев отобрания </a:t>
            </a:r>
          </a:p>
          <a:p>
            <a:pPr>
              <a:defRPr sz="1200"/>
            </a:pPr>
            <a:r>
              <a:rPr lang="ru-RU" sz="1200"/>
              <a:t>(изъятий), отказов от детей из замещающих семей</a:t>
            </a:r>
            <a:endParaRPr lang="en-US" sz="1200"/>
          </a:p>
        </c:rich>
      </c:tx>
      <c:layout>
        <c:manualLayout>
          <c:xMode val="edge"/>
          <c:yMode val="edge"/>
          <c:x val="0.42362704661917261"/>
          <c:y val="2.869094488188976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'Графики_по годам'!$C$3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годам'!$A$14:$B$16</c15:sqref>
                  </c15:fullRef>
                  <c15:levelRef>
                    <c15:sqref>'Графики_по годам'!$B$14:$B$16</c15:sqref>
                  </c15:levelRef>
                </c:ext>
              </c:extLst>
              <c:f>'Графики_по годам'!$B$14:$B$16</c:f>
              <c:strCache>
                <c:ptCount val="3"/>
                <c:pt idx="0">
                  <c:v>Количество предотвращённых случаев отобрания (изъятий), отказов от детей из замещающих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годам'!$C$14:$C$16</c:f>
              <c:numCache>
                <c:formatCode>General</c:formatCode>
                <c:ptCount val="3"/>
                <c:pt idx="0">
                  <c:v>163</c:v>
                </c:pt>
                <c:pt idx="1">
                  <c:v>75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2-494F-A574-780EEB6819CD}"/>
            </c:ext>
          </c:extLst>
        </c:ser>
        <c:ser>
          <c:idx val="1"/>
          <c:order val="1"/>
          <c:tx>
            <c:strRef>
              <c:f>'Графики_по годам'!$D$3</c:f>
              <c:strCache>
                <c:ptCount val="1"/>
                <c:pt idx="0">
                  <c:v>Январь-Июнь  за 2018 (факт)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годам'!$A$14:$B$16</c15:sqref>
                  </c15:fullRef>
                  <c15:levelRef>
                    <c15:sqref>'Графики_по годам'!$B$14:$B$16</c15:sqref>
                  </c15:levelRef>
                </c:ext>
              </c:extLst>
              <c:f>'Графики_по годам'!$B$14:$B$16</c:f>
              <c:strCache>
                <c:ptCount val="3"/>
                <c:pt idx="0">
                  <c:v>Количество предотвращённых случаев отобрания (изъятий), отказов от детей из замещающих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годам'!$D$14:$D$16</c:f>
              <c:numCache>
                <c:formatCode>General</c:formatCode>
                <c:ptCount val="3"/>
                <c:pt idx="0">
                  <c:v>29</c:v>
                </c:pt>
                <c:pt idx="1">
                  <c:v>16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2-494F-A574-780EEB6819CD}"/>
            </c:ext>
          </c:extLst>
        </c:ser>
        <c:ser>
          <c:idx val="2"/>
          <c:order val="2"/>
          <c:tx>
            <c:strRef>
              <c:f>'Графики_по годам'!$E$3</c:f>
              <c:strCache>
                <c:ptCount val="1"/>
                <c:pt idx="0">
                  <c:v>Итого за 2016-2017 (факт)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годам'!$A$14:$B$16</c15:sqref>
                  </c15:fullRef>
                  <c15:levelRef>
                    <c15:sqref>'Графики_по годам'!$B$14:$B$16</c15:sqref>
                  </c15:levelRef>
                </c:ext>
              </c:extLst>
              <c:f>'Графики_по годам'!$B$14:$B$16</c:f>
              <c:strCache>
                <c:ptCount val="3"/>
                <c:pt idx="0">
                  <c:v>Количество предотвращённых случаев отобрания (изъятий), отказов от детей из замещающих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годам'!$E$14:$E$16</c:f>
              <c:numCache>
                <c:formatCode>General</c:formatCode>
                <c:ptCount val="3"/>
                <c:pt idx="0">
                  <c:v>139</c:v>
                </c:pt>
                <c:pt idx="1">
                  <c:v>78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2-494F-A574-780EEB6819CD}"/>
            </c:ext>
          </c:extLst>
        </c:ser>
        <c:ser>
          <c:idx val="3"/>
          <c:order val="3"/>
          <c:tx>
            <c:strRef>
              <c:f>'Графики_по годам'!$F$3</c:f>
              <c:strCache>
                <c:ptCount val="1"/>
                <c:pt idx="0">
                  <c:v>ИТОГО за 2016-2017-2018 (факт)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'Графики_по годам'!$A$14:$B$16</c15:sqref>
                  </c15:fullRef>
                  <c15:levelRef>
                    <c15:sqref>'Графики_по годам'!$B$14:$B$16</c15:sqref>
                  </c15:levelRef>
                </c:ext>
              </c:extLst>
              <c:f>'Графики_по годам'!$B$14:$B$16</c:f>
              <c:strCache>
                <c:ptCount val="3"/>
                <c:pt idx="0">
                  <c:v>Количество предотвращённых случаев отобрания (изъятий), отказов от детей из замещающих семей</c:v>
                </c:pt>
                <c:pt idx="1">
                  <c:v>в т.ч. детей-подростков</c:v>
                </c:pt>
                <c:pt idx="2">
                  <c:v>в т.ч. детей с ОВЗ</c:v>
                </c:pt>
              </c:strCache>
            </c:strRef>
          </c:cat>
          <c:val>
            <c:numRef>
              <c:f>'Графики_по годам'!$F$14:$F$16</c:f>
              <c:numCache>
                <c:formatCode>General</c:formatCode>
                <c:ptCount val="3"/>
                <c:pt idx="0">
                  <c:v>168</c:v>
                </c:pt>
                <c:pt idx="1">
                  <c:v>94</c:v>
                </c:pt>
                <c:pt idx="2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F2-494F-A574-780EEB6819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8033888"/>
        <c:axId val="558033104"/>
      </c:barChart>
      <c:catAx>
        <c:axId val="5580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033104"/>
        <c:crosses val="autoZero"/>
        <c:auto val="1"/>
        <c:lblAlgn val="ctr"/>
        <c:lblOffset val="100"/>
        <c:noMultiLvlLbl val="0"/>
      </c:catAx>
      <c:valAx>
        <c:axId val="55803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03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5. Количество детей, улучшивших своё благополучие</a:t>
            </a:r>
            <a:endParaRPr lang="en-US" sz="1200"/>
          </a:p>
        </c:rich>
      </c:tx>
      <c:layout>
        <c:manualLayout>
          <c:xMode val="edge"/>
          <c:yMode val="edge"/>
          <c:x val="0.41496665304120806"/>
          <c:y val="3.80563928104667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'Графики_по годам'!$C$3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'Графики_по годам'!$A$17:$F$17</c:f>
              <c:strCache>
                <c:ptCount val="6"/>
                <c:pt idx="0">
                  <c:v>5</c:v>
                </c:pt>
                <c:pt idx="1">
                  <c:v>Количество детей, улучшивших своё благополучие</c:v>
                </c:pt>
                <c:pt idx="2">
                  <c:v>4075</c:v>
                </c:pt>
                <c:pt idx="3">
                  <c:v>1956</c:v>
                </c:pt>
                <c:pt idx="4">
                  <c:v>1695</c:v>
                </c:pt>
                <c:pt idx="5">
                  <c:v>3651</c:v>
                </c:pt>
              </c:strCache>
            </c:strRef>
          </c:cat>
          <c:val>
            <c:numRef>
              <c:f>'Графики_по годам'!$C$17</c:f>
              <c:numCache>
                <c:formatCode>General</c:formatCode>
                <c:ptCount val="1"/>
                <c:pt idx="0">
                  <c:v>4075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C-460C-A01C-996D429B249F}"/>
            </c:ext>
          </c:extLst>
        </c:ser>
        <c:ser>
          <c:idx val="1"/>
          <c:order val="1"/>
          <c:tx>
            <c:strRef>
              <c:f>'Графики_по годам'!$D$3</c:f>
              <c:strCache>
                <c:ptCount val="1"/>
                <c:pt idx="0">
                  <c:v>Январь-Июнь  за 2018 (факт)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'Графики_по годам'!$A$17:$F$17</c:f>
              <c:strCache>
                <c:ptCount val="6"/>
                <c:pt idx="0">
                  <c:v>5</c:v>
                </c:pt>
                <c:pt idx="1">
                  <c:v>Количество детей, улучшивших своё благополучие</c:v>
                </c:pt>
                <c:pt idx="2">
                  <c:v>4075</c:v>
                </c:pt>
                <c:pt idx="3">
                  <c:v>1956</c:v>
                </c:pt>
                <c:pt idx="4">
                  <c:v>1695</c:v>
                </c:pt>
                <c:pt idx="5">
                  <c:v>3651</c:v>
                </c:pt>
              </c:strCache>
            </c:strRef>
          </c:cat>
          <c:val>
            <c:numRef>
              <c:f>'Графики_по годам'!$D$17</c:f>
              <c:numCache>
                <c:formatCode>General</c:formatCode>
                <c:ptCount val="1"/>
                <c:pt idx="0">
                  <c:v>1956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C-460C-A01C-996D429B249F}"/>
            </c:ext>
          </c:extLst>
        </c:ser>
        <c:ser>
          <c:idx val="2"/>
          <c:order val="2"/>
          <c:tx>
            <c:strRef>
              <c:f>'Графики_по годам'!$E$3</c:f>
              <c:strCache>
                <c:ptCount val="1"/>
                <c:pt idx="0">
                  <c:v>Итого за 2016-2017 (факт)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'Графики_по годам'!$A$17:$F$17</c:f>
              <c:strCache>
                <c:ptCount val="6"/>
                <c:pt idx="0">
                  <c:v>5</c:v>
                </c:pt>
                <c:pt idx="1">
                  <c:v>Количество детей, улучшивших своё благополучие</c:v>
                </c:pt>
                <c:pt idx="2">
                  <c:v>4075</c:v>
                </c:pt>
                <c:pt idx="3">
                  <c:v>1956</c:v>
                </c:pt>
                <c:pt idx="4">
                  <c:v>1695</c:v>
                </c:pt>
                <c:pt idx="5">
                  <c:v>3651</c:v>
                </c:pt>
              </c:strCache>
            </c:strRef>
          </c:cat>
          <c:val>
            <c:numRef>
              <c:f>'Графики_по годам'!$E$17</c:f>
              <c:numCache>
                <c:formatCode>General</c:formatCode>
                <c:ptCount val="1"/>
                <c:pt idx="0">
                  <c:v>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C-460C-A01C-996D429B249F}"/>
            </c:ext>
          </c:extLst>
        </c:ser>
        <c:ser>
          <c:idx val="3"/>
          <c:order val="3"/>
          <c:tx>
            <c:strRef>
              <c:f>'Графики_по годам'!$F$3</c:f>
              <c:strCache>
                <c:ptCount val="1"/>
                <c:pt idx="0">
                  <c:v>ИТОГО за 2016-2017-2018 (факт)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'Графики_по годам'!$A$17:$F$17</c:f>
              <c:strCache>
                <c:ptCount val="6"/>
                <c:pt idx="0">
                  <c:v>5</c:v>
                </c:pt>
                <c:pt idx="1">
                  <c:v>Количество детей, улучшивших своё благополучие</c:v>
                </c:pt>
                <c:pt idx="2">
                  <c:v>4075</c:v>
                </c:pt>
                <c:pt idx="3">
                  <c:v>1956</c:v>
                </c:pt>
                <c:pt idx="4">
                  <c:v>1695</c:v>
                </c:pt>
                <c:pt idx="5">
                  <c:v>3651</c:v>
                </c:pt>
              </c:strCache>
            </c:strRef>
          </c:cat>
          <c:val>
            <c:numRef>
              <c:f>'Графики_по годам'!$F$17</c:f>
              <c:numCache>
                <c:formatCode>General</c:formatCode>
                <c:ptCount val="1"/>
                <c:pt idx="0">
                  <c:v>3651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FC-460C-A01C-996D429B24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8034280"/>
        <c:axId val="558031144"/>
      </c:barChart>
      <c:catAx>
        <c:axId val="55803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031144"/>
        <c:crosses val="autoZero"/>
        <c:auto val="1"/>
        <c:lblAlgn val="ctr"/>
        <c:lblOffset val="100"/>
        <c:noMultiLvlLbl val="0"/>
      </c:catAx>
      <c:valAx>
        <c:axId val="55803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03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17</xdr:row>
      <xdr:rowOff>152400</xdr:rowOff>
    </xdr:from>
    <xdr:to>
      <xdr:col>19</xdr:col>
      <xdr:colOff>85725</xdr:colOff>
      <xdr:row>40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469BBE2-E4A7-4107-87B1-796171983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161924</xdr:rowOff>
    </xdr:from>
    <xdr:to>
      <xdr:col>5</xdr:col>
      <xdr:colOff>666750</xdr:colOff>
      <xdr:row>40</xdr:row>
      <xdr:rowOff>95249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B6C63D0-60BF-4C0F-B686-43FB2FC64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42</xdr:row>
      <xdr:rowOff>142875</xdr:rowOff>
    </xdr:from>
    <xdr:to>
      <xdr:col>5</xdr:col>
      <xdr:colOff>695325</xdr:colOff>
      <xdr:row>65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182B8F1A-CDB1-4786-8777-CAAF384E0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219075</xdr:colOff>
      <xdr:row>42</xdr:row>
      <xdr:rowOff>142875</xdr:rowOff>
    </xdr:from>
    <xdr:to>
      <xdr:col>19</xdr:col>
      <xdr:colOff>57150</xdr:colOff>
      <xdr:row>65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9A36881-7A86-488B-A2C0-F57B06884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5</xdr:col>
      <xdr:colOff>666750</xdr:colOff>
      <xdr:row>90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33D92AE-BE1C-4EA0-8BD1-FFC8495F4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e50b9a57eb11938/EXCEL%20(&#1087;&#1086;%20&#1085;&#1072;&#1087;&#1088;&#1072;&#1074;&#1083;&#1077;&#1085;&#1080;&#1103;&#1084;)/&#1041;&#1060;%20&#1050;&#1083;&#1102;&#1095;/&#1052;&#1086;&#1085;&#1080;&#1090;&#1086;&#1088;&#1080;&#1085;&#1075;&#1086;&#1074;&#1099;&#1081;%20&#1086;&#1090;&#1095;&#1077;&#1090;_2018/&#1050;&#1053;&#1057;-2016-2%20&#1085;&#1072;%202018%20&#1075;&#1086;&#1076;/&#1040;&#1082;&#1074;&#1072;&#1088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1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2" name="Table1" displayName="Table1" ref="A1:AJ3041" totalsRowShown="0">
  <autoFilter ref="A1:AJ3041"/>
  <tableColumns count="36">
    <tableColumn id="1" name="Форма мониторинга" dataDxfId="158">
      <calculatedColumnFormula>[1]Worksheet!$A$1</calculatedColumnFormula>
    </tableColumn>
    <tableColumn id="2" name="Название организации" dataDxfId="157">
      <calculatedColumnFormula>[1]Worksheet!$A$2</calculatedColumnFormula>
    </tableColumn>
    <tableColumn id="3" name="Название проекта" dataDxfId="156">
      <calculatedColumnFormula>[1]Worksheet!$A$3</calculatedColumnFormula>
    </tableColumn>
    <tableColumn id="4" name="Период" dataDxfId="155">
      <calculatedColumnFormula>[1]Worksheet!$A$4</calculatedColumnFormula>
    </tableColumn>
    <tableColumn id="5" name="№ п/п" dataDxfId="154">
      <calculatedColumnFormula>[1]Worksheet!D7</calculatedColumnFormula>
    </tableColumn>
    <tableColumn id="6" name="Показатель">
      <calculatedColumnFormula>[1]Worksheet!E7</calculatedColumnFormula>
    </tableColumn>
    <tableColumn id="27" name="Январь 2018: всего"/>
    <tableColumn id="28" name="Январь 2018: В т.ч. новых"/>
    <tableColumn id="7" name="Февраль - Март 2018: всего">
      <calculatedColumnFormula>[1]Worksheet!F7</calculatedColumnFormula>
    </tableColumn>
    <tableColumn id="8" name="Февраль - Март 2018: В т.ч. новых">
      <calculatedColumnFormula>[1]Worksheet!G7</calculatedColumnFormula>
    </tableColumn>
    <tableColumn id="29" name="Март 2018: всего"/>
    <tableColumn id="30" name="Март 2018: В т.ч. новых"/>
    <tableColumn id="9" name="Апрель 2018: всего">
      <calculatedColumnFormula>[1]Worksheet!H7</calculatedColumnFormula>
    </tableColumn>
    <tableColumn id="10" name="Апрель 2018: В т.ч. новых">
      <calculatedColumnFormula>[1]Worksheet!I7</calculatedColumnFormula>
    </tableColumn>
    <tableColumn id="11" name="Май 2018: всего">
      <calculatedColumnFormula>[1]Worksheet!J7</calculatedColumnFormula>
    </tableColumn>
    <tableColumn id="12" name="Май 2018: В т.ч. новых">
      <calculatedColumnFormula>[1]Worksheet!K7</calculatedColumnFormula>
    </tableColumn>
    <tableColumn id="13" name="Июнь 2018: всего">
      <calculatedColumnFormula>[1]Worksheet!L7</calculatedColumnFormula>
    </tableColumn>
    <tableColumn id="14" name="Июнь 2018: В т.ч. новых">
      <calculatedColumnFormula>[1]Worksheet!M7</calculatedColumnFormula>
    </tableColumn>
    <tableColumn id="15" name="Июль 2018: всего">
      <calculatedColumnFormula>[1]Worksheet!N7</calculatedColumnFormula>
    </tableColumn>
    <tableColumn id="16" name="Июль 2018: В т.ч. новых">
      <calculatedColumnFormula>[1]Worksheet!O7</calculatedColumnFormula>
    </tableColumn>
    <tableColumn id="17" name="Август 2018: всего">
      <calculatedColumnFormula>[1]Worksheet!P7</calculatedColumnFormula>
    </tableColumn>
    <tableColumn id="18" name="Август 2018: В т.ч. новых">
      <calculatedColumnFormula>[1]Worksheet!Q7</calculatedColumnFormula>
    </tableColumn>
    <tableColumn id="19" name="Сентябрь 2018: всего">
      <calculatedColumnFormula>[1]Worksheet!R7</calculatedColumnFormula>
    </tableColumn>
    <tableColumn id="20" name="Сентябрь 2018: В т.ч. новых">
      <calculatedColumnFormula>[1]Worksheet!S7</calculatedColumnFormula>
    </tableColumn>
    <tableColumn id="21" name="Октябрь 2018: всего">
      <calculatedColumnFormula>[1]Worksheet!T7</calculatedColumnFormula>
    </tableColumn>
    <tableColumn id="22" name="Октябрь 2018: В т.ч. новых">
      <calculatedColumnFormula>[1]Worksheet!U7</calculatedColumnFormula>
    </tableColumn>
    <tableColumn id="23" name="Ноябрь 2018: всего">
      <calculatedColumnFormula>[1]Worksheet!V7</calculatedColumnFormula>
    </tableColumn>
    <tableColumn id="24" name="Ноябрь 2018: В т.ч. новых">
      <calculatedColumnFormula>[1]Worksheet!W7</calculatedColumnFormula>
    </tableColumn>
    <tableColumn id="25" name="Декабрь 2018: всего">
      <calculatedColumnFormula>[1]Worksheet!X7</calculatedColumnFormula>
    </tableColumn>
    <tableColumn id="26" name="Декабрь 2018: В т.ч. новых">
      <calculatedColumnFormula>[1]Worksheet!Y7</calculatedColumnFormula>
    </tableColumn>
    <tableColumn id="31" name="ИТОГО за год: ПЛАН">
      <calculatedColumnFormula>[1]Worksheet!AD7</calculatedColumnFormula>
    </tableColumn>
    <tableColumn id="32" name="ИТОГО за год: ФАКТ">
      <calculatedColumnFormula>[1]Worksheet!AE7</calculatedColumnFormula>
    </tableColumn>
    <tableColumn id="33" name="Итого за весь период реализации проекта">
      <calculatedColumnFormula>[1]Worksheet!AF7</calculatedColumnFormula>
    </tableColumn>
    <tableColumn id="34" name="Метод сбора данных (выбор из вариантов )">
      <calculatedColumnFormula>[1]Worksheet!AG7</calculatedColumnFormula>
    </tableColumn>
    <tableColumn id="35" name="Метод сбора данных (добавить свой)">
      <calculatedColumnFormula>[1]Worksheet!AH7</calculatedColumnFormula>
    </tableColumn>
    <tableColumn id="36" name="Комментарии">
      <calculatedColumnFormula>[1]Worksheet!AI7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:C2965" totalsRowShown="0" tableBorderDxfId="153">
  <autoFilter ref="A1:C2965"/>
  <tableColumns count="3">
    <tableColumn id="1" name="№" dataDxfId="152"/>
    <tableColumn id="2" name="Название организации" dataDxfId="151"/>
    <tableColumn id="3" name="Column1" dataDxfId="150">
      <calculatedColumnFormula>COUNTIF(Table1[Название организации],Table2[[#This Row],[Название организации]])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AD21" totalsRowShown="0" headerRowDxfId="149" dataDxfId="148">
  <autoFilter ref="A2:AD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name="Column1" dataDxfId="147" dataCellStyle="Normal 2"/>
    <tableColumn id="2" name="№ п/п" dataDxfId="146" dataCellStyle="Normal 2"/>
    <tableColumn id="3" name="Показатель" dataDxfId="145"/>
    <tableColumn id="4" name="Январь 2018: всего" dataDxfId="144">
      <calculatedColumnFormula>SUMIF(Table1[№ п/п],$A3,Table1[Январь 2018: всего])</calculatedColumnFormula>
    </tableColumn>
    <tableColumn id="5" name="Январь 2018: В т.ч. новых" dataDxfId="143">
      <calculatedColumnFormula>SUMIF(Table1[Показатель],$A3,Table1[Январь 2018: В т.ч. новых])</calculatedColumnFormula>
    </tableColumn>
    <tableColumn id="6" name="Февраль-март 2018: всего" dataDxfId="142">
      <calculatedColumnFormula>SUMIF(Table1[Январь 2018: всего],$A3,Table1[Февраль - Март 2018: всего])+Table3[[#This Row],[Март 2018: всего]]</calculatedColumnFormula>
    </tableColumn>
    <tableColumn id="7" name="Февраль-март2018: В т.ч. новых" dataDxfId="141">
      <calculatedColumnFormula>SUMIF(Table1[Январь 2018: В т.ч. новых],$A3,Table1[Февраль - Март 2018: В т.ч. новых])+Table3[[#This Row],[Март 2018: В т.ч. новых]]</calculatedColumnFormula>
    </tableColumn>
    <tableColumn id="8" name="Март 2018: всего" dataDxfId="140">
      <calculatedColumnFormula>SUMIF(Table1[Февраль - Март 2018: всего],$A3,Table1[Март 2018: всего])</calculatedColumnFormula>
    </tableColumn>
    <tableColumn id="9" name="Март 2018: В т.ч. новых" dataDxfId="139">
      <calculatedColumnFormula>SUMIF(Table1[Февраль - Март 2018: В т.ч. новых],$A3,Table1[Март 2018: В т.ч. новых])</calculatedColumnFormula>
    </tableColumn>
    <tableColumn id="10" name="Апрель 2018: всего" dataDxfId="138">
      <calculatedColumnFormula>SUMIF(Table1[Март 2018: всего],$A3,Table1[Апрель 2018: всего])</calculatedColumnFormula>
    </tableColumn>
    <tableColumn id="11" name="Апрель 2018: В т.ч. новых" dataDxfId="137">
      <calculatedColumnFormula>SUMIF(Table1[Март 2018: В т.ч. новых],$A3,Table1[Апрель 2018: В т.ч. новых])</calculatedColumnFormula>
    </tableColumn>
    <tableColumn id="12" name="Май 2018: всего" dataDxfId="136">
      <calculatedColumnFormula>SUMIF(Table1[Апрель 2018: всего],$A3,Table1[Май 2018: всего])</calculatedColumnFormula>
    </tableColumn>
    <tableColumn id="13" name="Май 2018: В т.ч. новых" dataDxfId="135">
      <calculatedColumnFormula>SUMIF(Table1[Апрель 2018: В т.ч. новых],$A3,Table1[Май 2018: В т.ч. новых])</calculatedColumnFormula>
    </tableColumn>
    <tableColumn id="14" name="Июнь 2018: всего" dataDxfId="134">
      <calculatedColumnFormula>SUMIF(Table1[Май 2018: всего],$A3,Table1[Июнь 2018: всего])</calculatedColumnFormula>
    </tableColumn>
    <tableColumn id="15" name="Июнь 2018: В т.ч. новых" dataDxfId="133">
      <calculatedColumnFormula>SUMIF(Table1[Май 2018: В т.ч. новых],$A3,Table1[Июнь 2018: В т.ч. новых])</calculatedColumnFormula>
    </tableColumn>
    <tableColumn id="16" name="Июль 2018: всего" dataDxfId="132">
      <calculatedColumnFormula>SUMIF(Table1[Июнь 2018: всего],$A3,Table1[Июль 2018: всего])</calculatedColumnFormula>
    </tableColumn>
    <tableColumn id="17" name="Июль 2018: В т.ч. новых" dataDxfId="131">
      <calculatedColumnFormula>SUMIF(Table1[Июнь 2018: В т.ч. новых],$A3,Table1[Июль 2018: В т.ч. новых])</calculatedColumnFormula>
    </tableColumn>
    <tableColumn id="18" name="Август 2018: всего" dataDxfId="130">
      <calculatedColumnFormula>SUMIF(Table1[Июль 2018: всего],$A3,Table1[Август 2018: всего])</calculatedColumnFormula>
    </tableColumn>
    <tableColumn id="19" name="Август 2018: В т.ч. новых" dataDxfId="129">
      <calculatedColumnFormula>SUMIF(Table1[Июль 2018: В т.ч. новых],$A3,Table1[Август 2018: В т.ч. новых])</calculatedColumnFormula>
    </tableColumn>
    <tableColumn id="20" name="Сентябрь 2018: всего" dataDxfId="128">
      <calculatedColumnFormula>SUMIF(Table1[Август 2018: всего],$A3,Table1[Сентябрь 2018: всего])</calculatedColumnFormula>
    </tableColumn>
    <tableColumn id="21" name="Сентябрь 2018: В т.ч. новых" dataDxfId="127">
      <calculatedColumnFormula>SUMIF(Table1[Август 2018: В т.ч. новых],$A3,Table1[Сентябрь 2018: В т.ч. новых])</calculatedColumnFormula>
    </tableColumn>
    <tableColumn id="22" name="Октябрь 2018: всего" dataDxfId="126">
      <calculatedColumnFormula>SUMIF(Table1[Сентябрь 2018: всего],$A3,Table1[Октябрь 2018: всего])</calculatedColumnFormula>
    </tableColumn>
    <tableColumn id="23" name="Октябрь 2018: В т.ч. новых" dataDxfId="125">
      <calculatedColumnFormula>SUMIF(Table1[Сентябрь 2018: В т.ч. новых],$A3,Table1[Октябрь 2018: В т.ч. новых])</calculatedColumnFormula>
    </tableColumn>
    <tableColumn id="24" name="Ноябрь 2018: всего" dataDxfId="124">
      <calculatedColumnFormula>SUMIF(Table1[Октябрь 2018: всего],$A3,Table1[Ноябрь 2018: всего])</calculatedColumnFormula>
    </tableColumn>
    <tableColumn id="25" name="Ноябрь 2018: В т.ч. новых" dataDxfId="123">
      <calculatedColumnFormula>SUMIF(Table1[Октябрь 2018: В т.ч. новых],$A3,Table1[Ноябрь 2018: В т.ч. новых])</calculatedColumnFormula>
    </tableColumn>
    <tableColumn id="26" name="Декабрь 2018: всего" dataDxfId="122">
      <calculatedColumnFormula>SUMIF(Table1[Ноябрь 2018: всего],$A3,Table1[Декабрь 2018: всего])</calculatedColumnFormula>
    </tableColumn>
    <tableColumn id="27" name="Декабрь 2018: В т.ч. новых" dataDxfId="121">
      <calculatedColumnFormula>SUMIF(Table1[Ноябрь 2018: В т.ч. новых],$A3,Table1[Декабрь 2018: В т.ч. новых])</calculatedColumnFormula>
    </tableColumn>
    <tableColumn id="28" name="ИТОГО за год: ПЛАН" dataDxfId="120">
      <calculatedColumnFormula>SUMIF(Table1[Декабрь 2018: всего],$A3,Table1[ИТОГО за год: ПЛАН])</calculatedColumnFormula>
    </tableColumn>
    <tableColumn id="29" name="ИТОГО за год: ФАКТ" dataDxfId="119">
      <calculatedColumnFormula>SUMIF(Table1[Декабрь 2018: В т.ч. новых],$A3,Table1[ИТОГО за год: ФАКТ])</calculatedColumnFormula>
    </tableColumn>
    <tableColumn id="30" name="Итого за весь период реализации проекта" dataDxfId="118">
      <calculatedColumnFormula>SUMIF(Table1[ИТОГО за год: ПЛАН],$A3,Table1[Итого за весь период реализации проекта])</calculatedColumnFormula>
    </tableColumn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2:W98" totalsRowShown="0" headerRowDxfId="116" dataDxfId="115" tableBorderDxfId="114" headerRowCellStyle="Normal 2" dataCellStyle="Normal 2">
  <autoFilter ref="A2:W98"/>
  <sortState ref="B3:W98">
    <sortCondition ref="C2:C98"/>
  </sortState>
  <tableColumns count="23">
    <tableColumn id="23" name="№" dataDxfId="113" dataCellStyle="Normal 2"/>
    <tableColumn id="1" name="Показатель" dataDxfId="112" dataCellStyle="Normal 2"/>
    <tableColumn id="2" name="Column1" dataDxfId="111" dataCellStyle="Normal 2"/>
    <tableColumn id="3" name="РЕАЛИЗАЦИЯ ПРАКТИКИ" dataDxfId="110" dataCellStyle="Normal 2"/>
    <tableColumn id="4" name="Количество детей-сирот и детей, оставшихся без попечения родителей, переданных на семейные формы устройства" dataDxfId="109" dataCellStyle="Normal 2"/>
    <tableColumn id="5" name="в т.ч. детей-подростков" dataDxfId="108" dataCellStyle="Normal 2"/>
    <tableColumn id="6" name="в т.ч. сиблингов" dataDxfId="107" dataCellStyle="Normal 2"/>
    <tableColumn id="7" name="в т.ч. детей с ОВЗ" dataDxfId="106" dataCellStyle="Normal 2"/>
    <tableColumn id="8" name="Количество детей, возвращённых в кровные семьи " dataDxfId="105" dataCellStyle="Normal 2"/>
    <tableColumn id="9" name="в т.ч. детей-подростков2" dataDxfId="104" dataCellStyle="Normal 2"/>
    <tableColumn id="10" name="в т.ч. детей с ОВЗ3" dataDxfId="103" dataCellStyle="Normal 2"/>
    <tableColumn id="11" name="Количество предотвращённых случаев отобрания (изъятий), отказов детей из кровных семей" dataDxfId="102" dataCellStyle="Normal 2"/>
    <tableColumn id="12" name="в т.ч. детей-подростков4" dataDxfId="101" dataCellStyle="Normal 2"/>
    <tableColumn id="13" name="в т.ч. детей с ОВЗ5" dataDxfId="100" dataCellStyle="Normal 2"/>
    <tableColumn id="14" name="Количество предотвращённых случаев отобрания (изъятий), отказов от детей из замещающих семей" dataDxfId="99" dataCellStyle="Normal 2"/>
    <tableColumn id="15" name="в т.ч. детей-подростков6" dataDxfId="98" dataCellStyle="Normal 2"/>
    <tableColumn id="16" name="в т.ч. детей с ОВЗ7" dataDxfId="97" dataCellStyle="Normal 2"/>
    <tableColumn id="17" name="Количество детей, улучшивших своё благополучие" dataDxfId="96" dataCellStyle="Normal 2"/>
    <tableColumn id="18" name="в т.ч. улучшивших психическое состояние" dataDxfId="95" dataCellStyle="Normal 2"/>
    <tableColumn id="19" name="в т.ч. улучшивших физическое состояние" dataDxfId="94" dataCellStyle="Normal 2"/>
    <tableColumn id="20" name="в т.ч. повысивших уровень развития, навыков" dataDxfId="93" dataCellStyle="Normal 2"/>
    <tableColumn id="21" name="в т.ч. улучшивших детско-родительские отношения" dataDxfId="92" dataCellStyle="Normal 2"/>
    <tableColumn id="22" name="в т.ч. улучшивших показатели успеваемости" dataDxfId="91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4:AN102" totalsRowCount="1" headerRowDxfId="89" dataDxfId="88">
  <autoFilter ref="A4:AN101">
    <filterColumn colId="0" hiddenButton="1"/>
    <filterColumn colId="1" hiddenButton="1"/>
    <filterColumn colId="3" hiddenButton="1"/>
    <filterColumn colId="5" hiddenButton="1"/>
    <filterColumn colId="7" hiddenButton="1"/>
    <filterColumn colId="9" hiddenButton="1"/>
    <filterColumn colId="11" hiddenButton="1"/>
    <filterColumn colId="13" hiddenButton="1"/>
    <filterColumn colId="15" hiddenButton="1"/>
    <filterColumn colId="17" hiddenButton="1"/>
    <filterColumn colId="19" hiddenButton="1"/>
    <filterColumn colId="21" hiddenButton="1"/>
    <filterColumn colId="23" hiddenButton="1"/>
    <filterColumn colId="25" hiddenButton="1"/>
    <filterColumn colId="27" hiddenButton="1"/>
    <filterColumn colId="29" hiddenButton="1"/>
    <filterColumn colId="31" hiddenButton="1"/>
    <filterColumn colId="33" hiddenButton="1"/>
    <filterColumn colId="35" hiddenButton="1"/>
    <filterColumn colId="37" hiddenButton="1"/>
    <filterColumn colId="39" hiddenButton="1"/>
  </autoFilter>
  <tableColumns count="40">
    <tableColumn id="1" name="№" dataDxfId="87" totalsRowDxfId="86"/>
    <tableColumn id="2" name="Название организации" totalsRowLabel="Total" dataDxfId="85" totalsRowDxfId="84"/>
    <tableColumn id="22" name="Column1" totalsRowFunction="sum" dataDxfId="83" totalsRowDxfId="82"/>
    <tableColumn id="3" name="Количество детей-сирот и детей, оставшихся без попечения родителей, переданных на семейные формы устройства" totalsRowFunction="sum" dataDxfId="81" totalsRowDxfId="80">
      <calculatedColumnFormula>SUMIFS('все ответы'!$AF:$AF,'все ответы'!$B:$B,$B5,'все ответы'!$E:$E,C$2)</calculatedColumnFormula>
    </tableColumn>
    <tableColumn id="23" name="Column2" totalsRowFunction="sum" dataDxfId="79" totalsRowDxfId="78"/>
    <tableColumn id="4" name="в т.ч. детей-подростков" totalsRowFunction="sum" dataDxfId="77" totalsRowDxfId="76">
      <calculatedColumnFormula>SUMIFS('все ответы'!$AF:$AF,'все ответы'!$B:$B,$B5,'все ответы'!$E:$E,E$2)</calculatedColumnFormula>
    </tableColumn>
    <tableColumn id="24" name="Column3" totalsRowFunction="sum" dataDxfId="75" totalsRowDxfId="74"/>
    <tableColumn id="5" name="в т.ч. сиблингов" totalsRowFunction="sum" dataDxfId="73" totalsRowDxfId="72">
      <calculatedColumnFormula>SUMIFS('все ответы'!$AF:$AF,'все ответы'!$B:$B,$B5,'все ответы'!$E:$E,G$2)</calculatedColumnFormula>
    </tableColumn>
    <tableColumn id="25" name="Column4" totalsRowFunction="sum" dataDxfId="71" totalsRowDxfId="70"/>
    <tableColumn id="6" name="в т.ч. детей с ОВЗ" totalsRowFunction="sum" dataDxfId="69" totalsRowDxfId="68">
      <calculatedColumnFormula>SUMIFS('все ответы'!$AF:$AF,'все ответы'!$B:$B,$B5,'все ответы'!$E:$E,I$2)</calculatedColumnFormula>
    </tableColumn>
    <tableColumn id="26" name="Column5" totalsRowFunction="sum" dataDxfId="67" totalsRowDxfId="66"/>
    <tableColumn id="7" name="Количество детей, возвращённых в кровные семьи" totalsRowFunction="sum" dataDxfId="65" totalsRowDxfId="64">
      <calculatedColumnFormula>SUMIFS('все ответы'!$AF:$AF,'все ответы'!$B:$B,$B5,'все ответы'!$E:$E,K$2)</calculatedColumnFormula>
    </tableColumn>
    <tableColumn id="27" name="Column6" totalsRowFunction="sum" dataDxfId="63" totalsRowDxfId="62"/>
    <tableColumn id="8" name="в т.ч. детей-подростков2" totalsRowFunction="sum" dataDxfId="61" totalsRowDxfId="60">
      <calculatedColumnFormula>SUMIFS('все ответы'!$AF:$AF,'все ответы'!$B:$B,$B5,'все ответы'!$E:$E,M$2)</calculatedColumnFormula>
    </tableColumn>
    <tableColumn id="28" name="в т.ч. детей-подростков3" totalsRowFunction="sum" dataDxfId="59" totalsRowDxfId="58"/>
    <tableColumn id="9" name="в т.ч. детей с ОВЗ3" totalsRowFunction="sum" dataDxfId="57" totalsRowDxfId="56">
      <calculatedColumnFormula>SUMIFS('все ответы'!$AF:$AF,'все ответы'!$B:$B,$B5,'все ответы'!$E:$E,O$2)</calculatedColumnFormula>
    </tableColumn>
    <tableColumn id="29" name="в т.ч. детей с ОВЗ4" totalsRowFunction="sum" dataDxfId="55" totalsRowDxfId="54"/>
    <tableColumn id="10" name="Количество предотвращённых случаев отобрания (изъятий), отказов детей из кровных семей" totalsRowFunction="sum" dataDxfId="53" totalsRowDxfId="52">
      <calculatedColumnFormula>SUMIFS('все ответы'!$AF:$AF,'все ответы'!$B:$B,$B5,'все ответы'!$E:$E,Q$2)</calculatedColumnFormula>
    </tableColumn>
    <tableColumn id="30" name="Column7" totalsRowFunction="sum" dataDxfId="51" totalsRowDxfId="50"/>
    <tableColumn id="11" name="в т.ч. детей-подростков4" totalsRowFunction="sum" dataDxfId="49" totalsRowDxfId="48">
      <calculatedColumnFormula>SUMIFS('все ответы'!$AF:$AF,'все ответы'!$B:$B,$B5,'все ответы'!$E:$E,S$2)</calculatedColumnFormula>
    </tableColumn>
    <tableColumn id="31" name="в т.ч. детей-подростков5" totalsRowFunction="sum" dataDxfId="47" totalsRowDxfId="46"/>
    <tableColumn id="12" name="в т.ч. детей с ОВЗ5" totalsRowFunction="sum" dataDxfId="45" totalsRowDxfId="44">
      <calculatedColumnFormula>SUMIFS('все ответы'!$AF:$AF,'все ответы'!$B:$B,$B5,'все ответы'!$E:$E,U$2)</calculatedColumnFormula>
    </tableColumn>
    <tableColumn id="32" name="в т.ч. детей с ОВЗ6" totalsRowFunction="sum" dataDxfId="43" totalsRowDxfId="42"/>
    <tableColumn id="13" name="Количество предотвращённых случаев отобрания (изъятий), отказов от детей из замещающих семей" totalsRowFunction="sum" dataDxfId="41" totalsRowDxfId="40">
      <calculatedColumnFormula>SUMIFS('все ответы'!$AF:$AF,'все ответы'!$B:$B,$B5,'все ответы'!$E:$E,W$2)</calculatedColumnFormula>
    </tableColumn>
    <tableColumn id="33" name="Column8" totalsRowFunction="sum" dataDxfId="39" totalsRowDxfId="38"/>
    <tableColumn id="14" name="в т.ч. детей-подростков6" totalsRowFunction="sum" dataDxfId="37" totalsRowDxfId="36">
      <calculatedColumnFormula>SUMIFS('все ответы'!$AF:$AF,'все ответы'!$B:$B,$B5,'все ответы'!$E:$E,Y$2)</calculatedColumnFormula>
    </tableColumn>
    <tableColumn id="34" name="в т.ч. детей-подростков7" totalsRowFunction="sum" dataDxfId="35" totalsRowDxfId="34"/>
    <tableColumn id="15" name="в т.ч. детей с ОВЗ7" totalsRowFunction="sum" dataDxfId="33" totalsRowDxfId="32">
      <calculatedColumnFormula>SUMIFS('все ответы'!$AF:$AF,'все ответы'!$B:$B,$B5,'все ответы'!$E:$E,AA$2)</calculatedColumnFormula>
    </tableColumn>
    <tableColumn id="35" name="в т.ч. детей с ОВЗ8" totalsRowFunction="sum" dataDxfId="31" totalsRowDxfId="30"/>
    <tableColumn id="16" name="Количество детей, улучшивших своё благополучие" totalsRowFunction="sum" dataDxfId="29" totalsRowDxfId="28">
      <calculatedColumnFormula>SUMIFS('все ответы'!$AF:$AF,'все ответы'!$B:$B,$B5,'все ответы'!$E:$E,AC$2)</calculatedColumnFormula>
    </tableColumn>
    <tableColumn id="36" name="Column9" totalsRowFunction="sum" dataDxfId="27" totalsRowDxfId="26"/>
    <tableColumn id="17" name="в т.ч. улучшивших психическое состояние" totalsRowFunction="sum" dataDxfId="25" totalsRowDxfId="24">
      <calculatedColumnFormula>SUMIFS('все ответы'!$AF:$AF,'все ответы'!$B:$B,$B5,'все ответы'!$E:$E,AE$2)</calculatedColumnFormula>
    </tableColumn>
    <tableColumn id="37" name="Column10" totalsRowFunction="sum" dataDxfId="23" totalsRowDxfId="22"/>
    <tableColumn id="18" name="в т.ч. улучшивших физическое состояние" totalsRowFunction="sum" dataDxfId="21" totalsRowDxfId="20">
      <calculatedColumnFormula>SUMIFS('все ответы'!$AF:$AF,'все ответы'!$B:$B,$B5,'все ответы'!$E:$E,AG$2)</calculatedColumnFormula>
    </tableColumn>
    <tableColumn id="38" name="Column11" totalsRowFunction="sum" dataDxfId="19" totalsRowDxfId="18"/>
    <tableColumn id="19" name="в т.ч. повысивших уровень развития, навыков" totalsRowFunction="sum" dataDxfId="17" totalsRowDxfId="16">
      <calculatedColumnFormula>SUMIFS('все ответы'!$AF:$AF,'все ответы'!$B:$B,$B5,'все ответы'!$E:$E,AI$2)</calculatedColumnFormula>
    </tableColumn>
    <tableColumn id="39" name="Column12" totalsRowFunction="sum" dataDxfId="15" totalsRowDxfId="14"/>
    <tableColumn id="20" name="в т.ч. улучшивших детско-родительские отношения" totalsRowFunction="sum" dataDxfId="13" totalsRowDxfId="12">
      <calculatedColumnFormula>SUMIFS('все ответы'!$AF:$AF,'все ответы'!$B:$B,$B5,'все ответы'!$E:$E,AK$2)</calculatedColumnFormula>
    </tableColumn>
    <tableColumn id="40" name="Column13" totalsRowFunction="sum" dataDxfId="11" totalsRowDxfId="10"/>
    <tableColumn id="21" name="в т.ч. улучшивших показатели успеваемости" totalsRowFunction="sum" dataDxfId="9" totalsRowDxfId="8">
      <calculatedColumnFormula>SUMIFS('все ответы'!$AF:$AF,'все ответы'!$B:$B,$B5,'все ответы'!$E:$E,AM$2)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3:F17" totalsRowShown="0" headerRowDxfId="7" dataDxfId="6">
  <autoFilter ref="A3:F17"/>
  <tableColumns count="6">
    <tableColumn id="1" name="№ п/п" dataDxfId="5" dataCellStyle="Normal 2"/>
    <tableColumn id="2" name="Показатель" dataDxfId="4"/>
    <tableColumn id="4" name="План на 2018 год" dataDxfId="3"/>
    <tableColumn id="5" name="Январь-Июнь  за 2018 (факт)" dataDxfId="2"/>
    <tableColumn id="6" name="Итого за 2016-2017 (факт)" dataDxfId="1"/>
    <tableColumn id="7" name="ИТОГО за 2016-2017-2018 (факт)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41"/>
  <sheetViews>
    <sheetView topLeftCell="I1" zoomScaleNormal="100" workbookViewId="0">
      <selection activeCell="AE1" sqref="AE1"/>
    </sheetView>
  </sheetViews>
  <sheetFormatPr defaultRowHeight="15" x14ac:dyDescent="0.25"/>
  <cols>
    <col min="1" max="1" width="12" customWidth="1"/>
    <col min="2" max="2" width="89.5703125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265</v>
      </c>
      <c r="H1" s="1" t="s">
        <v>266</v>
      </c>
      <c r="I1" s="22" t="s">
        <v>147</v>
      </c>
      <c r="J1" s="22" t="s">
        <v>148</v>
      </c>
      <c r="K1" s="1" t="s">
        <v>267</v>
      </c>
      <c r="L1" s="1" t="s">
        <v>268</v>
      </c>
      <c r="M1" s="1" t="s">
        <v>392</v>
      </c>
      <c r="N1" s="1" t="s">
        <v>393</v>
      </c>
      <c r="O1" s="1" t="s">
        <v>394</v>
      </c>
      <c r="P1" s="1" t="s">
        <v>395</v>
      </c>
      <c r="Q1" s="1" t="s">
        <v>396</v>
      </c>
      <c r="R1" s="1" t="s">
        <v>397</v>
      </c>
      <c r="S1" s="1" t="s">
        <v>398</v>
      </c>
      <c r="T1" s="1" t="s">
        <v>399</v>
      </c>
      <c r="U1" s="1" t="s">
        <v>400</v>
      </c>
      <c r="V1" s="1" t="s">
        <v>401</v>
      </c>
      <c r="W1" s="1" t="s">
        <v>402</v>
      </c>
      <c r="X1" s="1" t="s">
        <v>403</v>
      </c>
      <c r="Y1" s="1" t="s">
        <v>404</v>
      </c>
      <c r="Z1" s="1" t="s">
        <v>405</v>
      </c>
      <c r="AA1" s="1" t="s">
        <v>406</v>
      </c>
      <c r="AB1" s="1" t="s">
        <v>407</v>
      </c>
      <c r="AC1" s="1" t="s">
        <v>408</v>
      </c>
      <c r="AD1" s="1" t="s">
        <v>409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</row>
    <row r="2" spans="1:36" x14ac:dyDescent="0.25">
      <c r="A2" s="2" t="s">
        <v>149</v>
      </c>
      <c r="B2" s="2" t="s">
        <v>116</v>
      </c>
      <c r="C2" s="2" t="s">
        <v>161</v>
      </c>
      <c r="D2" s="2">
        <v>2018</v>
      </c>
      <c r="E2" s="2">
        <v>0</v>
      </c>
      <c r="F2" s="1" t="s">
        <v>12</v>
      </c>
      <c r="G2" s="1"/>
      <c r="H2" s="1"/>
      <c r="I2" s="1">
        <v>0</v>
      </c>
      <c r="J2" s="1">
        <v>0</v>
      </c>
      <c r="K2" s="1"/>
      <c r="L2" s="1"/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</row>
    <row r="3" spans="1:36" x14ac:dyDescent="0.25">
      <c r="A3" s="2" t="s">
        <v>149</v>
      </c>
      <c r="B3" s="2" t="s">
        <v>116</v>
      </c>
      <c r="C3" s="2" t="s">
        <v>161</v>
      </c>
      <c r="D3" s="2">
        <v>2018</v>
      </c>
      <c r="E3" s="2">
        <v>1</v>
      </c>
      <c r="F3" s="1" t="s">
        <v>14</v>
      </c>
      <c r="G3" s="1"/>
      <c r="H3" s="1"/>
      <c r="I3" s="1">
        <v>0</v>
      </c>
      <c r="J3" s="1">
        <v>4</v>
      </c>
      <c r="K3" s="1"/>
      <c r="L3" s="1"/>
      <c r="M3" s="1">
        <v>0</v>
      </c>
      <c r="N3" s="1">
        <v>1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9</v>
      </c>
      <c r="AF3" s="1">
        <v>6</v>
      </c>
      <c r="AG3" s="1">
        <v>14</v>
      </c>
      <c r="AH3" s="1" t="s">
        <v>162</v>
      </c>
      <c r="AI3" s="1">
        <v>0</v>
      </c>
      <c r="AJ3" s="1" t="s">
        <v>163</v>
      </c>
    </row>
    <row r="4" spans="1:36" x14ac:dyDescent="0.25">
      <c r="A4" s="2" t="s">
        <v>149</v>
      </c>
      <c r="B4" s="2" t="s">
        <v>116</v>
      </c>
      <c r="C4" s="2" t="s">
        <v>161</v>
      </c>
      <c r="D4" s="2">
        <v>2018</v>
      </c>
      <c r="E4" s="2">
        <v>1.1000000000000001</v>
      </c>
      <c r="F4" s="1" t="s">
        <v>16</v>
      </c>
      <c r="G4" s="1"/>
      <c r="H4" s="1"/>
      <c r="I4" s="1">
        <v>0</v>
      </c>
      <c r="J4" s="1">
        <v>3</v>
      </c>
      <c r="K4" s="1"/>
      <c r="L4" s="1"/>
      <c r="M4" s="1">
        <v>0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3</v>
      </c>
      <c r="AF4" s="1">
        <v>5</v>
      </c>
      <c r="AG4" s="1">
        <v>7</v>
      </c>
      <c r="AH4" s="1" t="s">
        <v>13</v>
      </c>
      <c r="AI4" s="1">
        <v>0</v>
      </c>
      <c r="AJ4" s="1">
        <v>0</v>
      </c>
    </row>
    <row r="5" spans="1:36" x14ac:dyDescent="0.25">
      <c r="A5" s="2" t="s">
        <v>149</v>
      </c>
      <c r="B5" s="2" t="s">
        <v>116</v>
      </c>
      <c r="C5" s="2" t="s">
        <v>161</v>
      </c>
      <c r="D5" s="2">
        <v>2018</v>
      </c>
      <c r="E5" s="2">
        <v>1.2</v>
      </c>
      <c r="F5" s="1" t="s">
        <v>18</v>
      </c>
      <c r="G5" s="1"/>
      <c r="H5" s="1"/>
      <c r="I5" s="1">
        <v>0</v>
      </c>
      <c r="J5" s="1">
        <v>0</v>
      </c>
      <c r="K5" s="1"/>
      <c r="L5" s="1"/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>
        <v>5</v>
      </c>
      <c r="AH5" s="1" t="s">
        <v>13</v>
      </c>
      <c r="AI5" s="1">
        <v>0</v>
      </c>
      <c r="AJ5" s="1">
        <v>0</v>
      </c>
    </row>
    <row r="6" spans="1:36" x14ac:dyDescent="0.25">
      <c r="A6" s="2" t="s">
        <v>149</v>
      </c>
      <c r="B6" s="2" t="s">
        <v>116</v>
      </c>
      <c r="C6" s="2" t="s">
        <v>161</v>
      </c>
      <c r="D6" s="2">
        <v>2018</v>
      </c>
      <c r="E6" s="2">
        <v>1.3</v>
      </c>
      <c r="F6" s="1" t="s">
        <v>20</v>
      </c>
      <c r="G6" s="1"/>
      <c r="H6" s="1"/>
      <c r="I6" s="1">
        <v>0</v>
      </c>
      <c r="J6" s="1">
        <v>4</v>
      </c>
      <c r="K6" s="1"/>
      <c r="L6" s="1"/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8</v>
      </c>
      <c r="AF6" s="1">
        <v>5</v>
      </c>
      <c r="AG6" s="1">
        <v>13</v>
      </c>
      <c r="AH6" s="1" t="s">
        <v>13</v>
      </c>
      <c r="AI6" s="1">
        <v>0</v>
      </c>
      <c r="AJ6" s="1">
        <v>0</v>
      </c>
    </row>
    <row r="7" spans="1:36" x14ac:dyDescent="0.25">
      <c r="A7" s="2" t="s">
        <v>149</v>
      </c>
      <c r="B7" s="2" t="s">
        <v>116</v>
      </c>
      <c r="C7" s="2" t="s">
        <v>161</v>
      </c>
      <c r="D7" s="2">
        <v>2018</v>
      </c>
      <c r="E7" s="2">
        <v>2</v>
      </c>
      <c r="F7" s="1" t="s">
        <v>21</v>
      </c>
      <c r="G7" s="1"/>
      <c r="H7" s="1"/>
      <c r="I7" s="1">
        <v>0</v>
      </c>
      <c r="J7" s="1">
        <v>1</v>
      </c>
      <c r="K7" s="1"/>
      <c r="L7" s="1"/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1</v>
      </c>
      <c r="AG7" s="1">
        <v>1</v>
      </c>
      <c r="AH7" s="1" t="s">
        <v>162</v>
      </c>
      <c r="AI7" s="1">
        <v>0</v>
      </c>
      <c r="AJ7" s="1" t="s">
        <v>163</v>
      </c>
    </row>
    <row r="8" spans="1:36" x14ac:dyDescent="0.25">
      <c r="A8" s="2" t="s">
        <v>149</v>
      </c>
      <c r="B8" s="2" t="s">
        <v>116</v>
      </c>
      <c r="C8" s="2" t="s">
        <v>161</v>
      </c>
      <c r="D8" s="2">
        <v>2018</v>
      </c>
      <c r="E8" s="2">
        <v>2.1</v>
      </c>
      <c r="F8" s="1" t="s">
        <v>16</v>
      </c>
      <c r="G8" s="1"/>
      <c r="H8" s="1"/>
      <c r="I8" s="1">
        <v>0</v>
      </c>
      <c r="J8" s="1">
        <v>1</v>
      </c>
      <c r="K8" s="1"/>
      <c r="L8" s="1"/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1</v>
      </c>
      <c r="AF8" s="1">
        <v>1</v>
      </c>
      <c r="AG8" s="1">
        <v>1</v>
      </c>
      <c r="AH8" s="1" t="s">
        <v>13</v>
      </c>
      <c r="AI8" s="1">
        <v>0</v>
      </c>
      <c r="AJ8" s="1">
        <v>0</v>
      </c>
    </row>
    <row r="9" spans="1:36" x14ac:dyDescent="0.25">
      <c r="A9" s="2" t="s">
        <v>149</v>
      </c>
      <c r="B9" s="2" t="s">
        <v>116</v>
      </c>
      <c r="C9" s="2" t="s">
        <v>161</v>
      </c>
      <c r="D9" s="2">
        <v>2018</v>
      </c>
      <c r="E9" s="2">
        <v>2.2000000000000002</v>
      </c>
      <c r="F9" s="1" t="s">
        <v>20</v>
      </c>
      <c r="G9" s="1"/>
      <c r="H9" s="1"/>
      <c r="I9" s="1">
        <v>0</v>
      </c>
      <c r="J9" s="1">
        <v>0</v>
      </c>
      <c r="K9" s="1"/>
      <c r="L9" s="1"/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 t="s">
        <v>13</v>
      </c>
      <c r="AI9" s="1">
        <v>0</v>
      </c>
      <c r="AJ9" s="1">
        <v>0</v>
      </c>
    </row>
    <row r="10" spans="1:36" x14ac:dyDescent="0.25">
      <c r="A10" s="2" t="s">
        <v>149</v>
      </c>
      <c r="B10" s="2" t="s">
        <v>116</v>
      </c>
      <c r="C10" s="2" t="s">
        <v>161</v>
      </c>
      <c r="D10" s="2">
        <v>2018</v>
      </c>
      <c r="E10" s="2">
        <v>3</v>
      </c>
      <c r="F10" s="1" t="s">
        <v>24</v>
      </c>
      <c r="G10" s="1"/>
      <c r="H10" s="1"/>
      <c r="I10" s="1">
        <v>0</v>
      </c>
      <c r="J10" s="1">
        <v>0</v>
      </c>
      <c r="K10" s="1"/>
      <c r="L10" s="1"/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 t="s">
        <v>13</v>
      </c>
      <c r="AI10" s="1">
        <v>0</v>
      </c>
      <c r="AJ10" s="1">
        <v>0</v>
      </c>
    </row>
    <row r="11" spans="1:36" x14ac:dyDescent="0.25">
      <c r="A11" s="2" t="s">
        <v>149</v>
      </c>
      <c r="B11" s="2" t="s">
        <v>116</v>
      </c>
      <c r="C11" s="2" t="s">
        <v>161</v>
      </c>
      <c r="D11" s="2">
        <v>2018</v>
      </c>
      <c r="E11" s="2">
        <v>3.1</v>
      </c>
      <c r="F11" s="1" t="s">
        <v>16</v>
      </c>
      <c r="G11" s="1"/>
      <c r="H11" s="1"/>
      <c r="I11" s="1">
        <v>0</v>
      </c>
      <c r="J11" s="1">
        <v>0</v>
      </c>
      <c r="K11" s="1"/>
      <c r="L11" s="1"/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 t="s">
        <v>13</v>
      </c>
      <c r="AI11" s="1">
        <v>0</v>
      </c>
      <c r="AJ11" s="1">
        <v>0</v>
      </c>
    </row>
    <row r="12" spans="1:36" x14ac:dyDescent="0.25">
      <c r="A12" s="2" t="s">
        <v>149</v>
      </c>
      <c r="B12" s="2" t="s">
        <v>116</v>
      </c>
      <c r="C12" s="2" t="s">
        <v>161</v>
      </c>
      <c r="D12" s="2">
        <v>2018</v>
      </c>
      <c r="E12" s="2">
        <v>3.2</v>
      </c>
      <c r="F12" s="1" t="s">
        <v>20</v>
      </c>
      <c r="G12" s="1"/>
      <c r="H12" s="1"/>
      <c r="I12" s="1">
        <v>0</v>
      </c>
      <c r="J12" s="1">
        <v>0</v>
      </c>
      <c r="K12" s="1"/>
      <c r="L12" s="1"/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 t="s">
        <v>13</v>
      </c>
      <c r="AI12" s="1">
        <v>0</v>
      </c>
      <c r="AJ12" s="1">
        <v>0</v>
      </c>
    </row>
    <row r="13" spans="1:36" x14ac:dyDescent="0.25">
      <c r="A13" s="2" t="s">
        <v>149</v>
      </c>
      <c r="B13" s="2" t="s">
        <v>116</v>
      </c>
      <c r="C13" s="2" t="s">
        <v>161</v>
      </c>
      <c r="D13" s="2">
        <v>2018</v>
      </c>
      <c r="E13" s="2">
        <v>4</v>
      </c>
      <c r="F13" s="1" t="s">
        <v>27</v>
      </c>
      <c r="G13" s="1"/>
      <c r="H13" s="1"/>
      <c r="I13" s="1">
        <v>0</v>
      </c>
      <c r="J13" s="1">
        <v>0</v>
      </c>
      <c r="K13" s="1"/>
      <c r="L13" s="1"/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 t="s">
        <v>13</v>
      </c>
      <c r="AI13" s="1">
        <v>0</v>
      </c>
      <c r="AJ13" s="1">
        <v>0</v>
      </c>
    </row>
    <row r="14" spans="1:36" x14ac:dyDescent="0.25">
      <c r="A14" s="2" t="s">
        <v>149</v>
      </c>
      <c r="B14" s="2" t="s">
        <v>116</v>
      </c>
      <c r="C14" s="2" t="s">
        <v>161</v>
      </c>
      <c r="D14" s="2">
        <v>2018</v>
      </c>
      <c r="E14" s="2">
        <v>4.0999999999999996</v>
      </c>
      <c r="F14" s="1" t="s">
        <v>16</v>
      </c>
      <c r="G14" s="1"/>
      <c r="H14" s="1"/>
      <c r="I14" s="1">
        <v>0</v>
      </c>
      <c r="J14" s="1">
        <v>0</v>
      </c>
      <c r="K14" s="1"/>
      <c r="L14" s="1"/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 t="s">
        <v>13</v>
      </c>
      <c r="AI14" s="1">
        <v>0</v>
      </c>
      <c r="AJ14" s="1">
        <v>0</v>
      </c>
    </row>
    <row r="15" spans="1:36" x14ac:dyDescent="0.25">
      <c r="A15" s="2" t="s">
        <v>149</v>
      </c>
      <c r="B15" s="2" t="s">
        <v>116</v>
      </c>
      <c r="C15" s="2" t="s">
        <v>161</v>
      </c>
      <c r="D15" s="2">
        <v>2018</v>
      </c>
      <c r="E15" s="2">
        <v>4.2</v>
      </c>
      <c r="F15" s="1" t="s">
        <v>20</v>
      </c>
      <c r="G15" s="1"/>
      <c r="H15" s="1"/>
      <c r="I15" s="1">
        <v>0</v>
      </c>
      <c r="J15" s="1">
        <v>0</v>
      </c>
      <c r="K15" s="1"/>
      <c r="L15" s="1"/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 t="s">
        <v>13</v>
      </c>
      <c r="AI15" s="1">
        <v>0</v>
      </c>
      <c r="AJ15" s="1">
        <v>0</v>
      </c>
    </row>
    <row r="16" spans="1:36" x14ac:dyDescent="0.25">
      <c r="A16" s="2" t="s">
        <v>149</v>
      </c>
      <c r="B16" s="2" t="s">
        <v>116</v>
      </c>
      <c r="C16" s="2" t="s">
        <v>161</v>
      </c>
      <c r="D16" s="2">
        <v>2018</v>
      </c>
      <c r="E16" s="2">
        <v>5</v>
      </c>
      <c r="F16" s="1" t="s">
        <v>30</v>
      </c>
      <c r="G16" s="1"/>
      <c r="H16" s="1"/>
      <c r="I16" s="1">
        <v>0</v>
      </c>
      <c r="J16" s="1">
        <v>0</v>
      </c>
      <c r="K16" s="1"/>
      <c r="L16" s="1"/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12</v>
      </c>
      <c r="AF16" s="1">
        <v>0</v>
      </c>
      <c r="AG16" s="1">
        <v>0</v>
      </c>
      <c r="AH16" s="1" t="s">
        <v>13</v>
      </c>
      <c r="AI16" s="1">
        <v>0</v>
      </c>
      <c r="AJ16" s="1">
        <v>0</v>
      </c>
    </row>
    <row r="17" spans="1:36" x14ac:dyDescent="0.25">
      <c r="A17" s="2" t="s">
        <v>149</v>
      </c>
      <c r="B17" s="2" t="s">
        <v>116</v>
      </c>
      <c r="C17" s="2" t="s">
        <v>161</v>
      </c>
      <c r="D17" s="2">
        <v>2018</v>
      </c>
      <c r="E17" s="2">
        <v>5.0999999999999996</v>
      </c>
      <c r="F17" s="1" t="s">
        <v>32</v>
      </c>
      <c r="G17" s="1"/>
      <c r="H17" s="1"/>
      <c r="I17" s="1">
        <v>0</v>
      </c>
      <c r="J17" s="1">
        <v>0</v>
      </c>
      <c r="K17" s="1"/>
      <c r="L17" s="1"/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 t="s">
        <v>13</v>
      </c>
      <c r="AI17" s="1">
        <v>0</v>
      </c>
      <c r="AJ17" s="1">
        <v>0</v>
      </c>
    </row>
    <row r="18" spans="1:36" x14ac:dyDescent="0.25">
      <c r="A18" s="2" t="s">
        <v>149</v>
      </c>
      <c r="B18" s="2" t="s">
        <v>116</v>
      </c>
      <c r="C18" s="2" t="s">
        <v>161</v>
      </c>
      <c r="D18" s="2">
        <v>2018</v>
      </c>
      <c r="E18" s="2">
        <v>5.2</v>
      </c>
      <c r="F18" s="1" t="s">
        <v>34</v>
      </c>
      <c r="G18" s="1"/>
      <c r="H18" s="1"/>
      <c r="I18" s="1">
        <v>0</v>
      </c>
      <c r="J18" s="1">
        <v>0</v>
      </c>
      <c r="K18" s="1"/>
      <c r="L18" s="1"/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10</v>
      </c>
      <c r="AF18" s="1">
        <v>0</v>
      </c>
      <c r="AG18" s="1">
        <v>8</v>
      </c>
      <c r="AH18" s="1" t="s">
        <v>13</v>
      </c>
      <c r="AI18" s="1">
        <v>0</v>
      </c>
      <c r="AJ18" s="1">
        <v>0</v>
      </c>
    </row>
    <row r="19" spans="1:36" x14ac:dyDescent="0.25">
      <c r="A19" s="2" t="s">
        <v>149</v>
      </c>
      <c r="B19" s="2" t="s">
        <v>116</v>
      </c>
      <c r="C19" s="2" t="s">
        <v>161</v>
      </c>
      <c r="D19" s="2">
        <v>2018</v>
      </c>
      <c r="E19" s="2">
        <v>5.3</v>
      </c>
      <c r="F19" s="1" t="s">
        <v>36</v>
      </c>
      <c r="G19" s="1"/>
      <c r="H19" s="1"/>
      <c r="I19" s="1">
        <v>0</v>
      </c>
      <c r="J19" s="1">
        <v>0</v>
      </c>
      <c r="K19" s="1"/>
      <c r="L19" s="1"/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 t="s">
        <v>13</v>
      </c>
      <c r="AI19" s="1">
        <v>0</v>
      </c>
      <c r="AJ19" s="1">
        <v>0</v>
      </c>
    </row>
    <row r="20" spans="1:36" x14ac:dyDescent="0.25">
      <c r="A20" s="2" t="s">
        <v>149</v>
      </c>
      <c r="B20" s="2" t="s">
        <v>116</v>
      </c>
      <c r="C20" s="2" t="s">
        <v>161</v>
      </c>
      <c r="D20" s="2">
        <v>2018</v>
      </c>
      <c r="E20" s="2">
        <v>5.4</v>
      </c>
      <c r="F20" s="1" t="s">
        <v>38</v>
      </c>
      <c r="G20" s="1"/>
      <c r="H20" s="1"/>
      <c r="I20" s="1">
        <v>0</v>
      </c>
      <c r="J20" s="1">
        <v>0</v>
      </c>
      <c r="K20" s="1"/>
      <c r="L20" s="1"/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</v>
      </c>
      <c r="AF20" s="1">
        <v>0</v>
      </c>
      <c r="AG20" s="1">
        <v>10</v>
      </c>
      <c r="AH20" s="1" t="s">
        <v>13</v>
      </c>
      <c r="AI20" s="1">
        <v>0</v>
      </c>
      <c r="AJ20" s="1">
        <v>0</v>
      </c>
    </row>
    <row r="21" spans="1:36" x14ac:dyDescent="0.25">
      <c r="A21" s="2" t="s">
        <v>149</v>
      </c>
      <c r="B21" s="2" t="s">
        <v>116</v>
      </c>
      <c r="C21" s="2" t="s">
        <v>161</v>
      </c>
      <c r="D21" s="2">
        <v>2018</v>
      </c>
      <c r="E21" s="2">
        <v>5.5</v>
      </c>
      <c r="F21" s="1" t="s">
        <v>40</v>
      </c>
      <c r="G21" s="1"/>
      <c r="H21" s="1"/>
      <c r="I21" s="1">
        <v>0</v>
      </c>
      <c r="J21" s="1">
        <v>0</v>
      </c>
      <c r="K21" s="1"/>
      <c r="L21" s="1"/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 t="s">
        <v>13</v>
      </c>
      <c r="AI21" s="1">
        <v>0</v>
      </c>
      <c r="AJ21" s="1">
        <v>0</v>
      </c>
    </row>
    <row r="22" spans="1:36" x14ac:dyDescent="0.25">
      <c r="A22" s="2" t="s">
        <v>149</v>
      </c>
      <c r="B22" s="2" t="s">
        <v>116</v>
      </c>
      <c r="C22" s="2" t="s">
        <v>161</v>
      </c>
      <c r="D22" s="2">
        <v>2018</v>
      </c>
      <c r="E22" s="2">
        <v>5.6</v>
      </c>
      <c r="F22" s="1">
        <v>0</v>
      </c>
      <c r="G22" s="1"/>
      <c r="H22" s="1"/>
      <c r="I22" s="1">
        <v>0</v>
      </c>
      <c r="J22" s="1">
        <v>0</v>
      </c>
      <c r="K22" s="1"/>
      <c r="L22" s="1"/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 t="s">
        <v>13</v>
      </c>
      <c r="AI22" s="1">
        <v>0</v>
      </c>
      <c r="AJ22" s="1">
        <v>0</v>
      </c>
    </row>
    <row r="23" spans="1:36" x14ac:dyDescent="0.25">
      <c r="A23" s="2" t="s">
        <v>149</v>
      </c>
      <c r="B23" s="2" t="s">
        <v>116</v>
      </c>
      <c r="C23" s="2" t="s">
        <v>161</v>
      </c>
      <c r="D23" s="2">
        <v>2018</v>
      </c>
      <c r="E23" s="2">
        <v>6</v>
      </c>
      <c r="F23" s="1" t="s">
        <v>42</v>
      </c>
      <c r="G23" s="1"/>
      <c r="H23" s="1"/>
      <c r="I23" s="1">
        <v>0</v>
      </c>
      <c r="J23" s="1">
        <v>0</v>
      </c>
      <c r="K23" s="1"/>
      <c r="L23" s="1"/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 t="s">
        <v>13</v>
      </c>
      <c r="AI23" s="1">
        <v>0</v>
      </c>
      <c r="AJ23" s="1">
        <v>0</v>
      </c>
    </row>
    <row r="24" spans="1:36" x14ac:dyDescent="0.25">
      <c r="A24" s="2" t="s">
        <v>149</v>
      </c>
      <c r="B24" s="2" t="s">
        <v>116</v>
      </c>
      <c r="C24" s="2" t="s">
        <v>161</v>
      </c>
      <c r="D24" s="2">
        <v>2018</v>
      </c>
      <c r="E24" s="2">
        <v>6.1</v>
      </c>
      <c r="F24" s="1" t="s">
        <v>44</v>
      </c>
      <c r="G24" s="1"/>
      <c r="H24" s="1"/>
      <c r="I24" s="1">
        <v>0</v>
      </c>
      <c r="J24" s="1">
        <v>0</v>
      </c>
      <c r="K24" s="1"/>
      <c r="L24" s="1"/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 t="s">
        <v>13</v>
      </c>
      <c r="AI24" s="1">
        <v>0</v>
      </c>
      <c r="AJ24" s="1">
        <v>0</v>
      </c>
    </row>
    <row r="25" spans="1:36" x14ac:dyDescent="0.25">
      <c r="A25" s="2" t="s">
        <v>149</v>
      </c>
      <c r="B25" s="2" t="s">
        <v>116</v>
      </c>
      <c r="C25" s="2" t="s">
        <v>161</v>
      </c>
      <c r="D25" s="2">
        <v>2018</v>
      </c>
      <c r="E25" s="2">
        <v>6.2</v>
      </c>
      <c r="F25" s="1" t="s">
        <v>46</v>
      </c>
      <c r="G25" s="1"/>
      <c r="H25" s="1"/>
      <c r="I25" s="1">
        <v>0</v>
      </c>
      <c r="J25" s="1">
        <v>0</v>
      </c>
      <c r="K25" s="1"/>
      <c r="L25" s="1"/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 t="s">
        <v>13</v>
      </c>
      <c r="AI25" s="1">
        <v>0</v>
      </c>
      <c r="AJ25" s="1">
        <v>0</v>
      </c>
    </row>
    <row r="26" spans="1:36" x14ac:dyDescent="0.25">
      <c r="A26" s="2" t="s">
        <v>149</v>
      </c>
      <c r="B26" s="2" t="s">
        <v>116</v>
      </c>
      <c r="C26" s="2" t="s">
        <v>161</v>
      </c>
      <c r="D26" s="2">
        <v>2018</v>
      </c>
      <c r="E26" s="2">
        <v>6.3</v>
      </c>
      <c r="F26" s="1" t="s">
        <v>48</v>
      </c>
      <c r="G26" s="1"/>
      <c r="H26" s="1"/>
      <c r="I26" s="1">
        <v>0</v>
      </c>
      <c r="J26" s="1">
        <v>0</v>
      </c>
      <c r="K26" s="1"/>
      <c r="L26" s="1"/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 t="s">
        <v>13</v>
      </c>
      <c r="AI26" s="1">
        <v>0</v>
      </c>
      <c r="AJ26" s="1">
        <v>0</v>
      </c>
    </row>
    <row r="27" spans="1:36" x14ac:dyDescent="0.25">
      <c r="A27" s="2" t="s">
        <v>149</v>
      </c>
      <c r="B27" s="2" t="s">
        <v>116</v>
      </c>
      <c r="C27" s="2" t="s">
        <v>161</v>
      </c>
      <c r="D27" s="2">
        <v>2018</v>
      </c>
      <c r="E27" s="2">
        <v>7</v>
      </c>
      <c r="F27" s="1" t="s">
        <v>49</v>
      </c>
      <c r="G27" s="1"/>
      <c r="H27" s="1"/>
      <c r="I27" s="1">
        <v>0</v>
      </c>
      <c r="J27" s="1">
        <v>3</v>
      </c>
      <c r="K27" s="1"/>
      <c r="L27" s="1"/>
      <c r="M27" s="1">
        <v>0</v>
      </c>
      <c r="N27" s="1">
        <v>3</v>
      </c>
      <c r="O27" s="1">
        <v>0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11</v>
      </c>
      <c r="AG27" s="1">
        <v>11</v>
      </c>
      <c r="AH27" s="1" t="s">
        <v>13</v>
      </c>
      <c r="AI27" s="1">
        <v>0</v>
      </c>
      <c r="AJ27" s="1">
        <v>0</v>
      </c>
    </row>
    <row r="28" spans="1:36" x14ac:dyDescent="0.25">
      <c r="A28" s="2" t="s">
        <v>149</v>
      </c>
      <c r="B28" s="2" t="s">
        <v>116</v>
      </c>
      <c r="C28" s="2" t="s">
        <v>161</v>
      </c>
      <c r="D28" s="2">
        <v>2018</v>
      </c>
      <c r="E28" s="2">
        <v>7.1</v>
      </c>
      <c r="F28" s="1" t="s">
        <v>44</v>
      </c>
      <c r="G28" s="1"/>
      <c r="H28" s="1"/>
      <c r="I28" s="1">
        <v>0</v>
      </c>
      <c r="J28" s="1">
        <v>0</v>
      </c>
      <c r="K28" s="1"/>
      <c r="L28" s="1"/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 t="s">
        <v>13</v>
      </c>
      <c r="AI28" s="1">
        <v>0</v>
      </c>
      <c r="AJ28" s="1">
        <v>0</v>
      </c>
    </row>
    <row r="29" spans="1:36" x14ac:dyDescent="0.25">
      <c r="A29" s="2" t="s">
        <v>149</v>
      </c>
      <c r="B29" s="2" t="s">
        <v>116</v>
      </c>
      <c r="C29" s="2" t="s">
        <v>161</v>
      </c>
      <c r="D29" s="2">
        <v>2018</v>
      </c>
      <c r="E29" s="2">
        <v>7.2</v>
      </c>
      <c r="F29" s="1" t="s">
        <v>46</v>
      </c>
      <c r="G29" s="1"/>
      <c r="H29" s="1"/>
      <c r="I29" s="1">
        <v>0</v>
      </c>
      <c r="J29" s="1">
        <v>0</v>
      </c>
      <c r="K29" s="1"/>
      <c r="L29" s="1"/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 t="s">
        <v>13</v>
      </c>
      <c r="AI29" s="1">
        <v>0</v>
      </c>
      <c r="AJ29" s="1">
        <v>0</v>
      </c>
    </row>
    <row r="30" spans="1:36" x14ac:dyDescent="0.25">
      <c r="A30" s="2" t="s">
        <v>149</v>
      </c>
      <c r="B30" s="2" t="s">
        <v>116</v>
      </c>
      <c r="C30" s="2" t="s">
        <v>161</v>
      </c>
      <c r="D30" s="2">
        <v>2018</v>
      </c>
      <c r="E30" s="2">
        <v>7.3</v>
      </c>
      <c r="F30" s="1" t="s">
        <v>53</v>
      </c>
      <c r="G30" s="1"/>
      <c r="H30" s="1"/>
      <c r="I30" s="1">
        <v>0</v>
      </c>
      <c r="J30" s="1">
        <v>0</v>
      </c>
      <c r="K30" s="1"/>
      <c r="L30" s="1"/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 t="s">
        <v>13</v>
      </c>
      <c r="AI30" s="1">
        <v>0</v>
      </c>
      <c r="AJ30" s="1">
        <v>0</v>
      </c>
    </row>
    <row r="31" spans="1:36" x14ac:dyDescent="0.25">
      <c r="A31" s="2" t="s">
        <v>149</v>
      </c>
      <c r="B31" s="2" t="s">
        <v>116</v>
      </c>
      <c r="C31" s="2" t="s">
        <v>161</v>
      </c>
      <c r="D31" s="2">
        <v>2018</v>
      </c>
      <c r="E31" s="2">
        <v>8</v>
      </c>
      <c r="F31" s="1" t="s">
        <v>54</v>
      </c>
      <c r="G31" s="1"/>
      <c r="H31" s="1"/>
      <c r="I31" s="1">
        <v>0</v>
      </c>
      <c r="J31" s="1">
        <v>0</v>
      </c>
      <c r="K31" s="1"/>
      <c r="L31" s="1"/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18</v>
      </c>
      <c r="AH31" s="1" t="s">
        <v>13</v>
      </c>
      <c r="AI31" s="1">
        <v>0</v>
      </c>
      <c r="AJ31" s="1">
        <v>0</v>
      </c>
    </row>
    <row r="32" spans="1:36" x14ac:dyDescent="0.25">
      <c r="A32" s="2" t="s">
        <v>149</v>
      </c>
      <c r="B32" s="2" t="s">
        <v>116</v>
      </c>
      <c r="C32" s="2" t="s">
        <v>161</v>
      </c>
      <c r="D32" s="2">
        <v>2018</v>
      </c>
      <c r="E32" s="2">
        <v>8.1</v>
      </c>
      <c r="F32" s="1" t="s">
        <v>16</v>
      </c>
      <c r="G32" s="1"/>
      <c r="H32" s="1"/>
      <c r="I32" s="1">
        <v>0</v>
      </c>
      <c r="J32" s="1">
        <v>0</v>
      </c>
      <c r="K32" s="1"/>
      <c r="L32" s="1"/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10</v>
      </c>
      <c r="AH32" s="1" t="s">
        <v>13</v>
      </c>
      <c r="AI32" s="1">
        <v>0</v>
      </c>
      <c r="AJ32" s="1">
        <v>0</v>
      </c>
    </row>
    <row r="33" spans="1:36" x14ac:dyDescent="0.25">
      <c r="A33" s="2" t="s">
        <v>149</v>
      </c>
      <c r="B33" s="2" t="s">
        <v>116</v>
      </c>
      <c r="C33" s="2" t="s">
        <v>161</v>
      </c>
      <c r="D33" s="2">
        <v>2018</v>
      </c>
      <c r="E33" s="2">
        <v>8.1999999999999993</v>
      </c>
      <c r="F33" s="1" t="s">
        <v>20</v>
      </c>
      <c r="G33" s="1"/>
      <c r="H33" s="1"/>
      <c r="I33" s="1">
        <v>0</v>
      </c>
      <c r="J33" s="1">
        <v>0</v>
      </c>
      <c r="K33" s="1"/>
      <c r="L33" s="1"/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16</v>
      </c>
      <c r="AH33" s="1" t="s">
        <v>13</v>
      </c>
      <c r="AI33" s="1">
        <v>0</v>
      </c>
      <c r="AJ33" s="1">
        <v>0</v>
      </c>
    </row>
    <row r="34" spans="1:36" x14ac:dyDescent="0.25">
      <c r="A34" s="2" t="s">
        <v>149</v>
      </c>
      <c r="B34" s="2" t="s">
        <v>116</v>
      </c>
      <c r="C34" s="2" t="s">
        <v>161</v>
      </c>
      <c r="D34" s="2">
        <v>2018</v>
      </c>
      <c r="E34" s="2">
        <v>8.3000000000000007</v>
      </c>
      <c r="F34" s="1" t="s">
        <v>58</v>
      </c>
      <c r="G34" s="1"/>
      <c r="H34" s="1"/>
      <c r="I34" s="1">
        <v>0</v>
      </c>
      <c r="J34" s="1">
        <v>0</v>
      </c>
      <c r="K34" s="1"/>
      <c r="L34" s="1"/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18</v>
      </c>
      <c r="AH34" s="1" t="s">
        <v>13</v>
      </c>
      <c r="AI34" s="1">
        <v>0</v>
      </c>
      <c r="AJ34" s="1">
        <v>0</v>
      </c>
    </row>
    <row r="35" spans="1:36" x14ac:dyDescent="0.25">
      <c r="A35" s="2" t="s">
        <v>149</v>
      </c>
      <c r="B35" s="2" t="s">
        <v>116</v>
      </c>
      <c r="C35" s="2" t="s">
        <v>161</v>
      </c>
      <c r="D35" s="2">
        <v>2018</v>
      </c>
      <c r="E35" s="2">
        <v>9</v>
      </c>
      <c r="F35" s="1" t="s">
        <v>59</v>
      </c>
      <c r="G35" s="1"/>
      <c r="H35" s="1"/>
      <c r="I35" s="1">
        <v>0</v>
      </c>
      <c r="J35" s="1">
        <v>0</v>
      </c>
      <c r="K35" s="1"/>
      <c r="L35" s="1"/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 t="s">
        <v>13</v>
      </c>
      <c r="AI35" s="1">
        <v>0</v>
      </c>
      <c r="AJ35" s="1">
        <v>0</v>
      </c>
    </row>
    <row r="36" spans="1:36" x14ac:dyDescent="0.25">
      <c r="A36" s="2" t="s">
        <v>149</v>
      </c>
      <c r="B36" s="2" t="s">
        <v>116</v>
      </c>
      <c r="C36" s="2" t="s">
        <v>161</v>
      </c>
      <c r="D36" s="2">
        <v>2018</v>
      </c>
      <c r="E36" s="2">
        <v>10</v>
      </c>
      <c r="F36" s="1" t="s">
        <v>60</v>
      </c>
      <c r="G36" s="1"/>
      <c r="H36" s="1"/>
      <c r="I36" s="1">
        <v>0</v>
      </c>
      <c r="J36" s="1">
        <v>0</v>
      </c>
      <c r="K36" s="1"/>
      <c r="L36" s="1"/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 t="s">
        <v>13</v>
      </c>
      <c r="AI36" s="1">
        <v>0</v>
      </c>
      <c r="AJ36" s="1">
        <v>0</v>
      </c>
    </row>
    <row r="37" spans="1:36" x14ac:dyDescent="0.25">
      <c r="A37" s="2" t="s">
        <v>149</v>
      </c>
      <c r="B37" s="2" t="s">
        <v>116</v>
      </c>
      <c r="C37" s="2" t="s">
        <v>161</v>
      </c>
      <c r="D37" s="2">
        <v>2018</v>
      </c>
      <c r="E37" s="2">
        <v>11</v>
      </c>
      <c r="F37" s="1" t="s">
        <v>61</v>
      </c>
      <c r="G37" s="1"/>
      <c r="H37" s="1"/>
      <c r="I37" s="1">
        <v>0</v>
      </c>
      <c r="J37" s="1">
        <v>0</v>
      </c>
      <c r="K37" s="1"/>
      <c r="L37" s="1"/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 t="s">
        <v>13</v>
      </c>
      <c r="AI37" s="1">
        <v>0</v>
      </c>
      <c r="AJ37" s="1">
        <v>0</v>
      </c>
    </row>
    <row r="38" spans="1:36" x14ac:dyDescent="0.25">
      <c r="A38" s="2" t="s">
        <v>149</v>
      </c>
      <c r="B38" s="2" t="s">
        <v>116</v>
      </c>
      <c r="C38" s="2" t="s">
        <v>161</v>
      </c>
      <c r="D38" s="2">
        <v>2018</v>
      </c>
      <c r="E38" s="2">
        <v>11.1</v>
      </c>
      <c r="F38" s="1" t="s">
        <v>63</v>
      </c>
      <c r="G38" s="1"/>
      <c r="H38" s="1"/>
      <c r="I38" s="1">
        <v>0</v>
      </c>
      <c r="J38" s="1">
        <v>0</v>
      </c>
      <c r="K38" s="1"/>
      <c r="L38" s="1"/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 t="s">
        <v>13</v>
      </c>
      <c r="AI38" s="1">
        <v>0</v>
      </c>
      <c r="AJ38" s="1">
        <v>0</v>
      </c>
    </row>
    <row r="39" spans="1:36" x14ac:dyDescent="0.25">
      <c r="A39" s="2" t="s">
        <v>149</v>
      </c>
      <c r="B39" s="2" t="s">
        <v>116</v>
      </c>
      <c r="C39" s="2" t="s">
        <v>161</v>
      </c>
      <c r="D39" s="2">
        <v>2018</v>
      </c>
      <c r="E39" s="2">
        <v>11.2</v>
      </c>
      <c r="F39" s="1" t="s">
        <v>65</v>
      </c>
      <c r="G39" s="1"/>
      <c r="H39" s="1"/>
      <c r="I39" s="1">
        <v>0</v>
      </c>
      <c r="J39" s="1">
        <v>0</v>
      </c>
      <c r="K39" s="1"/>
      <c r="L39" s="1"/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 t="s">
        <v>13</v>
      </c>
      <c r="AI39" s="1">
        <v>0</v>
      </c>
      <c r="AJ39" s="1">
        <v>0</v>
      </c>
    </row>
    <row r="40" spans="1:36" x14ac:dyDescent="0.25">
      <c r="A40" s="2" t="s">
        <v>149</v>
      </c>
      <c r="B40" s="2" t="s">
        <v>116</v>
      </c>
      <c r="C40" s="2" t="s">
        <v>161</v>
      </c>
      <c r="D40" s="2">
        <v>2018</v>
      </c>
      <c r="E40" s="2">
        <v>11.3</v>
      </c>
      <c r="F40" s="1" t="s">
        <v>20</v>
      </c>
      <c r="G40" s="1"/>
      <c r="H40" s="1"/>
      <c r="I40" s="1">
        <v>0</v>
      </c>
      <c r="J40" s="1">
        <v>0</v>
      </c>
      <c r="K40" s="1"/>
      <c r="L40" s="1"/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 t="s">
        <v>13</v>
      </c>
      <c r="AI40" s="1">
        <v>0</v>
      </c>
      <c r="AJ40" s="1">
        <v>0</v>
      </c>
    </row>
    <row r="41" spans="1:36" x14ac:dyDescent="0.25">
      <c r="A41" s="2" t="s">
        <v>149</v>
      </c>
      <c r="B41" s="2" t="s">
        <v>116</v>
      </c>
      <c r="C41" s="2" t="s">
        <v>161</v>
      </c>
      <c r="D41" s="2">
        <v>2018</v>
      </c>
      <c r="E41" s="2">
        <v>11.4</v>
      </c>
      <c r="F41" s="1" t="s">
        <v>18</v>
      </c>
      <c r="G41" s="1"/>
      <c r="H41" s="1"/>
      <c r="I41" s="1">
        <v>0</v>
      </c>
      <c r="J41" s="1">
        <v>0</v>
      </c>
      <c r="K41" s="1"/>
      <c r="L41" s="1"/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 t="s">
        <v>13</v>
      </c>
      <c r="AI41" s="1">
        <v>0</v>
      </c>
      <c r="AJ41" s="1">
        <v>0</v>
      </c>
    </row>
    <row r="42" spans="1:36" x14ac:dyDescent="0.25">
      <c r="A42" s="2" t="s">
        <v>149</v>
      </c>
      <c r="B42" s="2" t="s">
        <v>116</v>
      </c>
      <c r="C42" s="2" t="s">
        <v>161</v>
      </c>
      <c r="D42" s="2">
        <v>2018</v>
      </c>
      <c r="E42" s="2">
        <v>12</v>
      </c>
      <c r="F42" s="1" t="s">
        <v>68</v>
      </c>
      <c r="G42" s="1"/>
      <c r="H42" s="1"/>
      <c r="I42" s="1">
        <v>0</v>
      </c>
      <c r="J42" s="1">
        <v>0</v>
      </c>
      <c r="K42" s="1"/>
      <c r="L42" s="1"/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 t="s">
        <v>13</v>
      </c>
      <c r="AI42" s="1">
        <v>0</v>
      </c>
      <c r="AJ42" s="1">
        <v>0</v>
      </c>
    </row>
    <row r="43" spans="1:36" x14ac:dyDescent="0.25">
      <c r="A43" s="2" t="s">
        <v>149</v>
      </c>
      <c r="B43" s="2" t="s">
        <v>116</v>
      </c>
      <c r="C43" s="2" t="s">
        <v>161</v>
      </c>
      <c r="D43" s="2">
        <v>2018</v>
      </c>
      <c r="E43" s="2">
        <v>12.1</v>
      </c>
      <c r="F43" s="1" t="s">
        <v>70</v>
      </c>
      <c r="G43" s="1"/>
      <c r="H43" s="1"/>
      <c r="I43" s="1">
        <v>0</v>
      </c>
      <c r="J43" s="1">
        <v>0</v>
      </c>
      <c r="K43" s="1"/>
      <c r="L43" s="1"/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 t="s">
        <v>13</v>
      </c>
      <c r="AI43" s="1">
        <v>0</v>
      </c>
      <c r="AJ43" s="1">
        <v>0</v>
      </c>
    </row>
    <row r="44" spans="1:36" x14ac:dyDescent="0.25">
      <c r="A44" s="2" t="s">
        <v>149</v>
      </c>
      <c r="B44" s="2" t="s">
        <v>116</v>
      </c>
      <c r="C44" s="2" t="s">
        <v>161</v>
      </c>
      <c r="D44" s="2">
        <v>2018</v>
      </c>
      <c r="E44" s="2">
        <v>12.2</v>
      </c>
      <c r="F44" s="1" t="s">
        <v>72</v>
      </c>
      <c r="G44" s="1"/>
      <c r="H44" s="1"/>
      <c r="I44" s="1">
        <v>0</v>
      </c>
      <c r="J44" s="1">
        <v>0</v>
      </c>
      <c r="K44" s="1"/>
      <c r="L44" s="1"/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 t="s">
        <v>13</v>
      </c>
      <c r="AI44" s="1">
        <v>0</v>
      </c>
      <c r="AJ44" s="1">
        <v>0</v>
      </c>
    </row>
    <row r="45" spans="1:36" x14ac:dyDescent="0.25">
      <c r="A45" s="2" t="s">
        <v>149</v>
      </c>
      <c r="B45" s="2" t="s">
        <v>116</v>
      </c>
      <c r="C45" s="2" t="s">
        <v>161</v>
      </c>
      <c r="D45" s="2">
        <v>2018</v>
      </c>
      <c r="E45" s="2">
        <v>12.3</v>
      </c>
      <c r="F45" s="1" t="s">
        <v>16</v>
      </c>
      <c r="G45" s="1"/>
      <c r="H45" s="1"/>
      <c r="I45" s="1">
        <v>0</v>
      </c>
      <c r="J45" s="1">
        <v>0</v>
      </c>
      <c r="K45" s="1"/>
      <c r="L45" s="1"/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 t="s">
        <v>13</v>
      </c>
      <c r="AI45" s="1">
        <v>0</v>
      </c>
      <c r="AJ45" s="1">
        <v>0</v>
      </c>
    </row>
    <row r="46" spans="1:36" x14ac:dyDescent="0.25">
      <c r="A46" s="2" t="s">
        <v>149</v>
      </c>
      <c r="B46" s="2" t="s">
        <v>116</v>
      </c>
      <c r="C46" s="2" t="s">
        <v>161</v>
      </c>
      <c r="D46" s="2">
        <v>2018</v>
      </c>
      <c r="E46" s="2">
        <v>12.4</v>
      </c>
      <c r="F46" s="1" t="s">
        <v>20</v>
      </c>
      <c r="G46" s="1"/>
      <c r="H46" s="1"/>
      <c r="I46" s="1">
        <v>0</v>
      </c>
      <c r="J46" s="1">
        <v>0</v>
      </c>
      <c r="K46" s="1"/>
      <c r="L46" s="1"/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 t="s">
        <v>13</v>
      </c>
      <c r="AI46" s="1">
        <v>0</v>
      </c>
      <c r="AJ46" s="1">
        <v>0</v>
      </c>
    </row>
    <row r="47" spans="1:36" x14ac:dyDescent="0.25">
      <c r="A47" s="2" t="s">
        <v>149</v>
      </c>
      <c r="B47" s="2" t="s">
        <v>116</v>
      </c>
      <c r="C47" s="2" t="s">
        <v>161</v>
      </c>
      <c r="D47" s="2">
        <v>2018</v>
      </c>
      <c r="E47" s="2">
        <v>0</v>
      </c>
      <c r="F47" s="1" t="s">
        <v>75</v>
      </c>
      <c r="G47" s="1"/>
      <c r="H47" s="1"/>
      <c r="I47" s="1">
        <v>0</v>
      </c>
      <c r="J47" s="1">
        <v>0</v>
      </c>
      <c r="K47" s="1"/>
      <c r="L47" s="1"/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</row>
    <row r="48" spans="1:36" x14ac:dyDescent="0.25">
      <c r="A48" s="2" t="s">
        <v>149</v>
      </c>
      <c r="B48" s="2" t="s">
        <v>116</v>
      </c>
      <c r="C48" s="2" t="s">
        <v>161</v>
      </c>
      <c r="D48" s="2">
        <v>2018</v>
      </c>
      <c r="E48" s="2">
        <v>13</v>
      </c>
      <c r="F48" s="1" t="s">
        <v>76</v>
      </c>
      <c r="G48" s="1"/>
      <c r="H48" s="1"/>
      <c r="I48" s="1">
        <v>0</v>
      </c>
      <c r="J48" s="1">
        <v>0</v>
      </c>
      <c r="K48" s="1"/>
      <c r="L48" s="1"/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 t="s">
        <v>13</v>
      </c>
      <c r="AI48" s="1">
        <v>0</v>
      </c>
      <c r="AJ48" s="1">
        <v>0</v>
      </c>
    </row>
    <row r="49" spans="1:36" x14ac:dyDescent="0.25">
      <c r="A49" s="2" t="s">
        <v>149</v>
      </c>
      <c r="B49" s="2" t="s">
        <v>116</v>
      </c>
      <c r="C49" s="2" t="s">
        <v>161</v>
      </c>
      <c r="D49" s="2">
        <v>2018</v>
      </c>
      <c r="E49" s="2">
        <v>13.1</v>
      </c>
      <c r="F49" s="1" t="s">
        <v>78</v>
      </c>
      <c r="G49" s="1"/>
      <c r="H49" s="1"/>
      <c r="I49" s="1">
        <v>0</v>
      </c>
      <c r="J49" s="1">
        <v>0</v>
      </c>
      <c r="K49" s="1"/>
      <c r="L49" s="1"/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 t="s">
        <v>13</v>
      </c>
      <c r="AI49" s="1">
        <v>0</v>
      </c>
      <c r="AJ49" s="1">
        <v>0</v>
      </c>
    </row>
    <row r="50" spans="1:36" x14ac:dyDescent="0.25">
      <c r="A50" s="2" t="s">
        <v>149</v>
      </c>
      <c r="B50" s="2" t="s">
        <v>116</v>
      </c>
      <c r="C50" s="2" t="s">
        <v>161</v>
      </c>
      <c r="D50" s="2">
        <v>2018</v>
      </c>
      <c r="E50" s="2">
        <v>13.2</v>
      </c>
      <c r="F50" s="1" t="s">
        <v>80</v>
      </c>
      <c r="G50" s="1"/>
      <c r="H50" s="1"/>
      <c r="I50" s="1">
        <v>0</v>
      </c>
      <c r="J50" s="1">
        <v>0</v>
      </c>
      <c r="K50" s="1"/>
      <c r="L50" s="1"/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 t="s">
        <v>13</v>
      </c>
      <c r="AI50" s="1">
        <v>0</v>
      </c>
      <c r="AJ50" s="1">
        <v>0</v>
      </c>
    </row>
    <row r="51" spans="1:36" x14ac:dyDescent="0.25">
      <c r="A51" s="2" t="s">
        <v>149</v>
      </c>
      <c r="B51" s="2" t="s">
        <v>116</v>
      </c>
      <c r="C51" s="2" t="s">
        <v>161</v>
      </c>
      <c r="D51" s="2">
        <v>2018</v>
      </c>
      <c r="E51" s="2">
        <v>14</v>
      </c>
      <c r="F51" s="1" t="s">
        <v>81</v>
      </c>
      <c r="G51" s="1"/>
      <c r="H51" s="1"/>
      <c r="I51" s="1">
        <v>0</v>
      </c>
      <c r="J51" s="1">
        <v>0</v>
      </c>
      <c r="K51" s="1"/>
      <c r="L51" s="1"/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 t="s">
        <v>13</v>
      </c>
      <c r="AI51" s="1">
        <v>0</v>
      </c>
      <c r="AJ51" s="1">
        <v>0</v>
      </c>
    </row>
    <row r="52" spans="1:36" x14ac:dyDescent="0.25">
      <c r="A52" s="2" t="s">
        <v>149</v>
      </c>
      <c r="B52" s="2" t="s">
        <v>116</v>
      </c>
      <c r="C52" s="2" t="s">
        <v>161</v>
      </c>
      <c r="D52" s="2">
        <v>2018</v>
      </c>
      <c r="E52" s="2">
        <v>14.1</v>
      </c>
      <c r="F52" s="1" t="s">
        <v>83</v>
      </c>
      <c r="G52" s="1"/>
      <c r="H52" s="1"/>
      <c r="I52" s="1">
        <v>0</v>
      </c>
      <c r="J52" s="1">
        <v>0</v>
      </c>
      <c r="K52" s="1"/>
      <c r="L52" s="1"/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 t="s">
        <v>13</v>
      </c>
      <c r="AI52" s="1">
        <v>0</v>
      </c>
      <c r="AJ52" s="1">
        <v>0</v>
      </c>
    </row>
    <row r="53" spans="1:36" x14ac:dyDescent="0.25">
      <c r="A53" s="2" t="s">
        <v>149</v>
      </c>
      <c r="B53" s="2" t="s">
        <v>116</v>
      </c>
      <c r="C53" s="2" t="s">
        <v>161</v>
      </c>
      <c r="D53" s="2">
        <v>2018</v>
      </c>
      <c r="E53" s="2">
        <v>14.2</v>
      </c>
      <c r="F53" s="1" t="s">
        <v>85</v>
      </c>
      <c r="G53" s="1"/>
      <c r="H53" s="1"/>
      <c r="I53" s="1">
        <v>0</v>
      </c>
      <c r="J53" s="1">
        <v>0</v>
      </c>
      <c r="K53" s="1"/>
      <c r="L53" s="1"/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 t="s">
        <v>13</v>
      </c>
      <c r="AI53" s="1">
        <v>0</v>
      </c>
      <c r="AJ53" s="1">
        <v>0</v>
      </c>
    </row>
    <row r="54" spans="1:36" x14ac:dyDescent="0.25">
      <c r="A54" s="2" t="s">
        <v>149</v>
      </c>
      <c r="B54" s="2" t="s">
        <v>116</v>
      </c>
      <c r="C54" s="2" t="s">
        <v>161</v>
      </c>
      <c r="D54" s="2">
        <v>2018</v>
      </c>
      <c r="E54" s="2">
        <v>14.3</v>
      </c>
      <c r="F54" s="1" t="s">
        <v>87</v>
      </c>
      <c r="G54" s="1"/>
      <c r="H54" s="1"/>
      <c r="I54" s="1">
        <v>0</v>
      </c>
      <c r="J54" s="1">
        <v>0</v>
      </c>
      <c r="K54" s="1"/>
      <c r="L54" s="1"/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 t="s">
        <v>13</v>
      </c>
      <c r="AI54" s="1">
        <v>0</v>
      </c>
      <c r="AJ54" s="1">
        <v>0</v>
      </c>
    </row>
    <row r="55" spans="1:36" x14ac:dyDescent="0.25">
      <c r="A55" s="2" t="s">
        <v>149</v>
      </c>
      <c r="B55" s="2" t="s">
        <v>116</v>
      </c>
      <c r="C55" s="2" t="s">
        <v>161</v>
      </c>
      <c r="D55" s="2">
        <v>2018</v>
      </c>
      <c r="E55" s="2">
        <v>14.4</v>
      </c>
      <c r="F55" s="1" t="s">
        <v>89</v>
      </c>
      <c r="G55" s="1"/>
      <c r="H55" s="1"/>
      <c r="I55" s="1">
        <v>0</v>
      </c>
      <c r="J55" s="1">
        <v>0</v>
      </c>
      <c r="K55" s="1"/>
      <c r="L55" s="1"/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 t="s">
        <v>13</v>
      </c>
      <c r="AI55" s="1">
        <v>0</v>
      </c>
      <c r="AJ55" s="1">
        <v>0</v>
      </c>
    </row>
    <row r="56" spans="1:36" x14ac:dyDescent="0.25">
      <c r="A56" s="2" t="s">
        <v>149</v>
      </c>
      <c r="B56" s="2" t="s">
        <v>116</v>
      </c>
      <c r="C56" s="2" t="s">
        <v>161</v>
      </c>
      <c r="D56" s="2">
        <v>2018</v>
      </c>
      <c r="E56" s="2">
        <v>14.5</v>
      </c>
      <c r="F56" s="1" t="s">
        <v>91</v>
      </c>
      <c r="G56" s="1"/>
      <c r="H56" s="1"/>
      <c r="I56" s="1">
        <v>0</v>
      </c>
      <c r="J56" s="1">
        <v>0</v>
      </c>
      <c r="K56" s="1"/>
      <c r="L56" s="1"/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 t="s">
        <v>13</v>
      </c>
      <c r="AI56" s="1">
        <v>0</v>
      </c>
      <c r="AJ56" s="1">
        <v>0</v>
      </c>
    </row>
    <row r="57" spans="1:36" x14ac:dyDescent="0.25">
      <c r="A57" s="2" t="s">
        <v>149</v>
      </c>
      <c r="B57" s="2" t="s">
        <v>116</v>
      </c>
      <c r="C57" s="2" t="s">
        <v>161</v>
      </c>
      <c r="D57" s="2">
        <v>2018</v>
      </c>
      <c r="E57" s="2">
        <v>14.6</v>
      </c>
      <c r="F57" s="1" t="s">
        <v>93</v>
      </c>
      <c r="G57" s="1"/>
      <c r="H57" s="1"/>
      <c r="I57" s="1">
        <v>0</v>
      </c>
      <c r="J57" s="1">
        <v>0</v>
      </c>
      <c r="K57" s="1"/>
      <c r="L57" s="1"/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 t="s">
        <v>13</v>
      </c>
      <c r="AI57" s="1">
        <v>0</v>
      </c>
      <c r="AJ57" s="1">
        <v>0</v>
      </c>
    </row>
    <row r="58" spans="1:36" x14ac:dyDescent="0.25">
      <c r="A58" s="2" t="s">
        <v>149</v>
      </c>
      <c r="B58" s="2" t="s">
        <v>116</v>
      </c>
      <c r="C58" s="2" t="s">
        <v>161</v>
      </c>
      <c r="D58" s="2">
        <v>2018</v>
      </c>
      <c r="E58" s="2">
        <v>15</v>
      </c>
      <c r="F58" s="1" t="s">
        <v>94</v>
      </c>
      <c r="G58" s="1"/>
      <c r="H58" s="1"/>
      <c r="I58" s="1">
        <v>0</v>
      </c>
      <c r="J58" s="1">
        <v>0</v>
      </c>
      <c r="K58" s="1"/>
      <c r="L58" s="1"/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 t="s">
        <v>13</v>
      </c>
      <c r="AI58" s="1">
        <v>0</v>
      </c>
      <c r="AJ58" s="1">
        <v>0</v>
      </c>
    </row>
    <row r="59" spans="1:36" x14ac:dyDescent="0.25">
      <c r="A59" s="2" t="s">
        <v>149</v>
      </c>
      <c r="B59" s="2" t="s">
        <v>116</v>
      </c>
      <c r="C59" s="2" t="s">
        <v>161</v>
      </c>
      <c r="D59" s="2">
        <v>2018</v>
      </c>
      <c r="E59" s="2">
        <v>15.1</v>
      </c>
      <c r="F59" s="1" t="s">
        <v>96</v>
      </c>
      <c r="G59" s="1"/>
      <c r="H59" s="1"/>
      <c r="I59" s="1">
        <v>0</v>
      </c>
      <c r="J59" s="1">
        <v>0</v>
      </c>
      <c r="K59" s="1"/>
      <c r="L59" s="1"/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 t="s">
        <v>13</v>
      </c>
      <c r="AI59" s="1">
        <v>0</v>
      </c>
      <c r="AJ59" s="1">
        <v>0</v>
      </c>
    </row>
    <row r="60" spans="1:36" x14ac:dyDescent="0.25">
      <c r="A60" s="2" t="s">
        <v>149</v>
      </c>
      <c r="B60" s="2" t="s">
        <v>116</v>
      </c>
      <c r="C60" s="2" t="s">
        <v>161</v>
      </c>
      <c r="D60" s="2">
        <v>2018</v>
      </c>
      <c r="E60" s="2">
        <v>0</v>
      </c>
      <c r="F60" s="1" t="s">
        <v>97</v>
      </c>
      <c r="G60" s="1"/>
      <c r="H60" s="1"/>
      <c r="I60" s="1">
        <v>0</v>
      </c>
      <c r="J60" s="1">
        <v>0</v>
      </c>
      <c r="K60" s="1"/>
      <c r="L60" s="1"/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</row>
    <row r="61" spans="1:36" x14ac:dyDescent="0.25">
      <c r="A61" s="2" t="s">
        <v>149</v>
      </c>
      <c r="B61" s="2" t="s">
        <v>116</v>
      </c>
      <c r="C61" s="2" t="s">
        <v>161</v>
      </c>
      <c r="D61" s="2">
        <v>2018</v>
      </c>
      <c r="E61" s="2">
        <v>0</v>
      </c>
      <c r="F61" s="1" t="s">
        <v>98</v>
      </c>
      <c r="G61" s="1"/>
      <c r="H61" s="1"/>
      <c r="I61" s="1">
        <v>0</v>
      </c>
      <c r="J61" s="1">
        <v>3</v>
      </c>
      <c r="K61" s="1"/>
      <c r="L61" s="1"/>
      <c r="M61" s="1">
        <v>0</v>
      </c>
      <c r="N61" s="1">
        <v>3</v>
      </c>
      <c r="O61" s="1">
        <v>0</v>
      </c>
      <c r="P61" s="1">
        <v>5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11</v>
      </c>
      <c r="AG61" s="1">
        <v>11</v>
      </c>
      <c r="AH61" s="1" t="s">
        <v>13</v>
      </c>
      <c r="AI61" s="1">
        <v>0</v>
      </c>
      <c r="AJ61" s="1">
        <v>0</v>
      </c>
    </row>
    <row r="62" spans="1:36" x14ac:dyDescent="0.25">
      <c r="A62" s="2" t="s">
        <v>149</v>
      </c>
      <c r="B62" s="2" t="s">
        <v>116</v>
      </c>
      <c r="C62" s="2" t="s">
        <v>161</v>
      </c>
      <c r="D62" s="2">
        <v>2018</v>
      </c>
      <c r="E62" s="2">
        <v>0</v>
      </c>
      <c r="F62" s="1" t="s">
        <v>99</v>
      </c>
      <c r="G62" s="1"/>
      <c r="H62" s="1"/>
      <c r="I62" s="1">
        <v>0</v>
      </c>
      <c r="J62" s="1">
        <v>0</v>
      </c>
      <c r="K62" s="1"/>
      <c r="L62" s="1"/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18</v>
      </c>
      <c r="AH62" s="1" t="s">
        <v>13</v>
      </c>
      <c r="AI62" s="1">
        <v>0</v>
      </c>
      <c r="AJ62" s="1">
        <v>0</v>
      </c>
    </row>
    <row r="63" spans="1:36" x14ac:dyDescent="0.25">
      <c r="A63" s="2" t="s">
        <v>149</v>
      </c>
      <c r="B63" s="2" t="s">
        <v>116</v>
      </c>
      <c r="C63" s="2" t="s">
        <v>161</v>
      </c>
      <c r="D63" s="2">
        <v>2018</v>
      </c>
      <c r="E63" s="2">
        <v>0</v>
      </c>
      <c r="F63" s="1" t="s">
        <v>100</v>
      </c>
      <c r="G63" s="1"/>
      <c r="H63" s="1"/>
      <c r="I63" s="1">
        <v>0</v>
      </c>
      <c r="J63" s="1">
        <v>0</v>
      </c>
      <c r="K63" s="1"/>
      <c r="L63" s="1"/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 t="s">
        <v>13</v>
      </c>
      <c r="AI63" s="1">
        <v>0</v>
      </c>
      <c r="AJ63" s="1">
        <v>0</v>
      </c>
    </row>
    <row r="64" spans="1:36" x14ac:dyDescent="0.25">
      <c r="A64" s="2" t="s">
        <v>149</v>
      </c>
      <c r="B64" s="2" t="s">
        <v>116</v>
      </c>
      <c r="C64" s="2" t="s">
        <v>161</v>
      </c>
      <c r="D64" s="2">
        <v>2018</v>
      </c>
      <c r="E64" s="2">
        <v>0</v>
      </c>
      <c r="F64" s="1" t="s">
        <v>101</v>
      </c>
      <c r="G64" s="1"/>
      <c r="H64" s="1"/>
      <c r="I64" s="1">
        <v>0</v>
      </c>
      <c r="J64" s="1">
        <v>0</v>
      </c>
      <c r="K64" s="1"/>
      <c r="L64" s="1"/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 t="s">
        <v>13</v>
      </c>
      <c r="AI64" s="1">
        <v>0</v>
      </c>
      <c r="AJ64" s="1">
        <v>0</v>
      </c>
    </row>
    <row r="65" spans="1:36" x14ac:dyDescent="0.25">
      <c r="A65" s="2" t="s">
        <v>149</v>
      </c>
      <c r="B65" s="2" t="s">
        <v>116</v>
      </c>
      <c r="C65" s="2" t="s">
        <v>161</v>
      </c>
      <c r="D65" s="2">
        <v>2018</v>
      </c>
      <c r="E65" s="2">
        <v>0</v>
      </c>
      <c r="F65" s="1" t="s">
        <v>102</v>
      </c>
      <c r="G65" s="1"/>
      <c r="H65" s="1"/>
      <c r="I65" s="1">
        <v>0</v>
      </c>
      <c r="J65" s="1">
        <v>0</v>
      </c>
      <c r="K65" s="1"/>
      <c r="L65" s="1"/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 t="s">
        <v>13</v>
      </c>
      <c r="AI65" s="1">
        <v>0</v>
      </c>
      <c r="AJ65" s="1">
        <v>0</v>
      </c>
    </row>
    <row r="66" spans="1:36" x14ac:dyDescent="0.25">
      <c r="A66" s="2" t="s">
        <v>149</v>
      </c>
      <c r="B66" s="2" t="s">
        <v>116</v>
      </c>
      <c r="C66" s="2" t="s">
        <v>161</v>
      </c>
      <c r="D66" s="2">
        <v>2018</v>
      </c>
      <c r="E66" s="2">
        <v>0</v>
      </c>
      <c r="F66" s="1" t="s">
        <v>103</v>
      </c>
      <c r="G66" s="1"/>
      <c r="H66" s="1"/>
      <c r="I66" s="1">
        <v>0</v>
      </c>
      <c r="J66" s="1">
        <v>0</v>
      </c>
      <c r="K66" s="1"/>
      <c r="L66" s="1"/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 t="s">
        <v>13</v>
      </c>
      <c r="AI66" s="1">
        <v>0</v>
      </c>
      <c r="AJ66" s="1">
        <v>0</v>
      </c>
    </row>
    <row r="67" spans="1:36" x14ac:dyDescent="0.25">
      <c r="A67" s="2" t="s">
        <v>149</v>
      </c>
      <c r="B67" s="2" t="s">
        <v>116</v>
      </c>
      <c r="C67" s="2" t="s">
        <v>161</v>
      </c>
      <c r="D67" s="2">
        <v>2018</v>
      </c>
      <c r="E67" s="2">
        <v>0</v>
      </c>
      <c r="F67" s="1" t="s">
        <v>104</v>
      </c>
      <c r="G67" s="1"/>
      <c r="H67" s="1"/>
      <c r="I67" s="1">
        <v>0</v>
      </c>
      <c r="J67" s="1">
        <v>0</v>
      </c>
      <c r="K67" s="1"/>
      <c r="L67" s="1"/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</row>
    <row r="68" spans="1:36" x14ac:dyDescent="0.25">
      <c r="A68" s="2" t="s">
        <v>149</v>
      </c>
      <c r="B68" s="2" t="s">
        <v>116</v>
      </c>
      <c r="C68" s="2" t="s">
        <v>161</v>
      </c>
      <c r="D68" s="2">
        <v>2018</v>
      </c>
      <c r="E68" s="2">
        <v>16</v>
      </c>
      <c r="F68" s="1" t="s">
        <v>264</v>
      </c>
      <c r="G68" s="1"/>
      <c r="H68" s="1"/>
      <c r="I68" s="1">
        <v>0</v>
      </c>
      <c r="J68" s="1">
        <v>0</v>
      </c>
      <c r="K68" s="1"/>
      <c r="L68" s="1"/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 t="s">
        <v>13</v>
      </c>
      <c r="AI68" s="1">
        <v>0</v>
      </c>
      <c r="AJ68" s="1">
        <v>0</v>
      </c>
    </row>
    <row r="69" spans="1:36" x14ac:dyDescent="0.25">
      <c r="A69" s="2" t="s">
        <v>149</v>
      </c>
      <c r="B69" s="2" t="s">
        <v>116</v>
      </c>
      <c r="C69" s="2" t="s">
        <v>161</v>
      </c>
      <c r="D69" s="2">
        <v>2018</v>
      </c>
      <c r="E69" s="2">
        <v>17</v>
      </c>
      <c r="F69" s="1">
        <v>0</v>
      </c>
      <c r="G69" s="1"/>
      <c r="H69" s="1"/>
      <c r="I69" s="1">
        <v>0</v>
      </c>
      <c r="J69" s="1">
        <v>0</v>
      </c>
      <c r="K69" s="1"/>
      <c r="L69" s="1"/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 t="s">
        <v>13</v>
      </c>
      <c r="AI69" s="1">
        <v>0</v>
      </c>
      <c r="AJ69" s="1">
        <v>0</v>
      </c>
    </row>
    <row r="70" spans="1:36" x14ac:dyDescent="0.25">
      <c r="A70" s="2" t="s">
        <v>149</v>
      </c>
      <c r="B70" s="2" t="s">
        <v>116</v>
      </c>
      <c r="C70" s="2" t="s">
        <v>161</v>
      </c>
      <c r="D70" s="2">
        <v>2018</v>
      </c>
      <c r="E70" s="2">
        <v>18</v>
      </c>
      <c r="F70" s="1">
        <v>0</v>
      </c>
      <c r="G70" s="1"/>
      <c r="H70" s="1"/>
      <c r="I70" s="1">
        <v>0</v>
      </c>
      <c r="J70" s="1">
        <v>0</v>
      </c>
      <c r="K70" s="1"/>
      <c r="L70" s="1"/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 t="s">
        <v>13</v>
      </c>
      <c r="AI70" s="1">
        <v>0</v>
      </c>
      <c r="AJ70" s="1">
        <v>0</v>
      </c>
    </row>
    <row r="71" spans="1:36" x14ac:dyDescent="0.25">
      <c r="A71" s="2" t="s">
        <v>149</v>
      </c>
      <c r="B71" s="2" t="s">
        <v>116</v>
      </c>
      <c r="C71" s="2" t="s">
        <v>161</v>
      </c>
      <c r="D71" s="2">
        <v>2018</v>
      </c>
      <c r="E71" s="2">
        <v>19</v>
      </c>
      <c r="F71" s="1">
        <v>0</v>
      </c>
      <c r="G71" s="1"/>
      <c r="H71" s="1"/>
      <c r="I71" s="1">
        <v>0</v>
      </c>
      <c r="J71" s="1">
        <v>0</v>
      </c>
      <c r="K71" s="1"/>
      <c r="L71" s="1"/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 t="s">
        <v>13</v>
      </c>
      <c r="AI71" s="1">
        <v>0</v>
      </c>
      <c r="AJ71" s="1">
        <v>0</v>
      </c>
    </row>
    <row r="72" spans="1:36" x14ac:dyDescent="0.25">
      <c r="A72" s="2" t="s">
        <v>149</v>
      </c>
      <c r="B72" s="2" t="s">
        <v>116</v>
      </c>
      <c r="C72" s="2" t="s">
        <v>161</v>
      </c>
      <c r="D72" s="2">
        <v>2018</v>
      </c>
      <c r="E72" s="2">
        <v>20</v>
      </c>
      <c r="F72" s="1">
        <v>0</v>
      </c>
      <c r="G72" s="1"/>
      <c r="H72" s="1"/>
      <c r="I72" s="1">
        <v>0</v>
      </c>
      <c r="J72" s="1">
        <v>0</v>
      </c>
      <c r="K72" s="1"/>
      <c r="L72" s="1"/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 t="s">
        <v>13</v>
      </c>
      <c r="AI72" s="1">
        <v>0</v>
      </c>
      <c r="AJ72" s="1">
        <v>0</v>
      </c>
    </row>
    <row r="73" spans="1:36" x14ac:dyDescent="0.25">
      <c r="A73" s="2" t="s">
        <v>149</v>
      </c>
      <c r="B73" s="2" t="s">
        <v>116</v>
      </c>
      <c r="C73" s="2" t="s">
        <v>161</v>
      </c>
      <c r="D73" s="2">
        <v>2018</v>
      </c>
      <c r="E73" s="2">
        <v>21</v>
      </c>
      <c r="F73" s="1">
        <v>0</v>
      </c>
      <c r="G73" s="1"/>
      <c r="H73" s="1"/>
      <c r="I73" s="1">
        <v>0</v>
      </c>
      <c r="J73" s="1">
        <v>0</v>
      </c>
      <c r="K73" s="1"/>
      <c r="L73" s="1"/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 t="s">
        <v>13</v>
      </c>
      <c r="AI73" s="1">
        <v>0</v>
      </c>
      <c r="AJ73" s="1">
        <v>0</v>
      </c>
    </row>
    <row r="74" spans="1:36" x14ac:dyDescent="0.25">
      <c r="A74" s="2" t="s">
        <v>149</v>
      </c>
      <c r="B74" s="2" t="s">
        <v>116</v>
      </c>
      <c r="C74" s="2" t="s">
        <v>161</v>
      </c>
      <c r="D74" s="2">
        <v>2018</v>
      </c>
      <c r="E74" s="2">
        <v>22</v>
      </c>
      <c r="F74" s="1">
        <v>0</v>
      </c>
      <c r="G74" s="1"/>
      <c r="H74" s="1"/>
      <c r="I74" s="1">
        <v>0</v>
      </c>
      <c r="J74" s="1">
        <v>0</v>
      </c>
      <c r="K74" s="1"/>
      <c r="L74" s="1"/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 t="s">
        <v>13</v>
      </c>
      <c r="AI74" s="1">
        <v>0</v>
      </c>
      <c r="AJ74" s="1">
        <v>0</v>
      </c>
    </row>
    <row r="75" spans="1:36" x14ac:dyDescent="0.25">
      <c r="A75" s="2" t="s">
        <v>149</v>
      </c>
      <c r="B75" s="2" t="s">
        <v>116</v>
      </c>
      <c r="C75" s="2" t="s">
        <v>161</v>
      </c>
      <c r="D75" s="2">
        <v>2018</v>
      </c>
      <c r="E75" s="2">
        <v>23</v>
      </c>
      <c r="F75" s="1">
        <v>0</v>
      </c>
      <c r="G75" s="1"/>
      <c r="H75" s="1"/>
      <c r="I75" s="1">
        <v>0</v>
      </c>
      <c r="J75" s="1">
        <v>0</v>
      </c>
      <c r="K75" s="1"/>
      <c r="L75" s="1"/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 t="s">
        <v>13</v>
      </c>
      <c r="AI75" s="1">
        <v>0</v>
      </c>
      <c r="AJ75" s="1">
        <v>0</v>
      </c>
    </row>
    <row r="76" spans="1:36" x14ac:dyDescent="0.25">
      <c r="A76" s="2" t="s">
        <v>149</v>
      </c>
      <c r="B76" s="2" t="s">
        <v>116</v>
      </c>
      <c r="C76" s="2" t="s">
        <v>161</v>
      </c>
      <c r="D76" s="2">
        <v>2018</v>
      </c>
      <c r="E76" s="2">
        <v>24</v>
      </c>
      <c r="F76" s="1">
        <v>0</v>
      </c>
      <c r="G76" s="1"/>
      <c r="H76" s="1"/>
      <c r="I76" s="1">
        <v>0</v>
      </c>
      <c r="J76" s="1">
        <v>0</v>
      </c>
      <c r="K76" s="1"/>
      <c r="L76" s="1"/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 t="s">
        <v>13</v>
      </c>
      <c r="AI76" s="1">
        <v>0</v>
      </c>
      <c r="AJ76" s="1">
        <v>0</v>
      </c>
    </row>
    <row r="77" spans="1:36" x14ac:dyDescent="0.25">
      <c r="A77" s="2" t="s">
        <v>149</v>
      </c>
      <c r="B77" s="2" t="s">
        <v>116</v>
      </c>
      <c r="C77" s="2" t="s">
        <v>161</v>
      </c>
      <c r="D77" s="2">
        <v>2018</v>
      </c>
      <c r="E77" s="2">
        <v>25</v>
      </c>
      <c r="F77" s="1">
        <v>0</v>
      </c>
      <c r="G77" s="1"/>
      <c r="H77" s="1"/>
      <c r="I77" s="1">
        <v>0</v>
      </c>
      <c r="J77" s="1">
        <v>0</v>
      </c>
      <c r="K77" s="1"/>
      <c r="L77" s="1"/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 t="s">
        <v>13</v>
      </c>
      <c r="AI77" s="1">
        <v>0</v>
      </c>
      <c r="AJ77" s="1">
        <v>0</v>
      </c>
    </row>
    <row r="78" spans="1:36" x14ac:dyDescent="0.25">
      <c r="A78" s="3" t="s">
        <v>149</v>
      </c>
      <c r="B78" s="3" t="s">
        <v>118</v>
      </c>
      <c r="C78" s="3" t="s">
        <v>150</v>
      </c>
      <c r="D78" s="3">
        <v>2018</v>
      </c>
      <c r="E78" s="3">
        <v>0</v>
      </c>
      <c r="F78" t="s">
        <v>12</v>
      </c>
      <c r="I78">
        <v>0</v>
      </c>
      <c r="J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3" t="s">
        <v>149</v>
      </c>
      <c r="B79" s="3" t="s">
        <v>118</v>
      </c>
      <c r="C79" s="3" t="s">
        <v>150</v>
      </c>
      <c r="D79" s="3">
        <v>2018</v>
      </c>
      <c r="E79" s="3">
        <v>1</v>
      </c>
      <c r="F79" t="s">
        <v>14</v>
      </c>
      <c r="I79">
        <v>0</v>
      </c>
      <c r="J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 t="s">
        <v>13</v>
      </c>
      <c r="AI79">
        <v>0</v>
      </c>
      <c r="AJ79">
        <v>0</v>
      </c>
    </row>
    <row r="80" spans="1:36" x14ac:dyDescent="0.25">
      <c r="A80" s="3" t="s">
        <v>149</v>
      </c>
      <c r="B80" s="3" t="s">
        <v>118</v>
      </c>
      <c r="C80" s="3" t="s">
        <v>150</v>
      </c>
      <c r="D80" s="3">
        <v>2018</v>
      </c>
      <c r="E80" s="3" t="s">
        <v>15</v>
      </c>
      <c r="F80" t="s">
        <v>16</v>
      </c>
      <c r="I80">
        <v>0</v>
      </c>
      <c r="J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 t="s">
        <v>13</v>
      </c>
      <c r="AI80">
        <v>0</v>
      </c>
      <c r="AJ80">
        <v>0</v>
      </c>
    </row>
    <row r="81" spans="1:36" x14ac:dyDescent="0.25">
      <c r="A81" s="3" t="s">
        <v>149</v>
      </c>
      <c r="B81" s="3" t="s">
        <v>118</v>
      </c>
      <c r="C81" s="3" t="s">
        <v>150</v>
      </c>
      <c r="D81" s="3">
        <v>2018</v>
      </c>
      <c r="E81" s="3" t="s">
        <v>17</v>
      </c>
      <c r="F81" t="s">
        <v>18</v>
      </c>
      <c r="I81">
        <v>0</v>
      </c>
      <c r="J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 t="s">
        <v>13</v>
      </c>
      <c r="AI81">
        <v>0</v>
      </c>
      <c r="AJ81">
        <v>0</v>
      </c>
    </row>
    <row r="82" spans="1:36" x14ac:dyDescent="0.25">
      <c r="A82" s="3" t="s">
        <v>149</v>
      </c>
      <c r="B82" s="3" t="s">
        <v>118</v>
      </c>
      <c r="C82" s="3" t="s">
        <v>150</v>
      </c>
      <c r="D82" s="3">
        <v>2018</v>
      </c>
      <c r="E82" s="3" t="s">
        <v>19</v>
      </c>
      <c r="F82" t="s">
        <v>20</v>
      </c>
      <c r="I82">
        <v>0</v>
      </c>
      <c r="J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 t="s">
        <v>13</v>
      </c>
      <c r="AI82">
        <v>0</v>
      </c>
      <c r="AJ82">
        <v>0</v>
      </c>
    </row>
    <row r="83" spans="1:36" x14ac:dyDescent="0.25">
      <c r="A83" s="3" t="s">
        <v>149</v>
      </c>
      <c r="B83" s="3" t="s">
        <v>118</v>
      </c>
      <c r="C83" s="3" t="s">
        <v>150</v>
      </c>
      <c r="D83" s="3">
        <v>2018</v>
      </c>
      <c r="E83" s="3">
        <v>2</v>
      </c>
      <c r="F83" t="s">
        <v>21</v>
      </c>
      <c r="I83">
        <v>0</v>
      </c>
      <c r="J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 t="s">
        <v>13</v>
      </c>
      <c r="AI83">
        <v>0</v>
      </c>
      <c r="AJ83">
        <v>0</v>
      </c>
    </row>
    <row r="84" spans="1:36" x14ac:dyDescent="0.25">
      <c r="A84" s="3" t="s">
        <v>149</v>
      </c>
      <c r="B84" s="3" t="s">
        <v>118</v>
      </c>
      <c r="C84" s="3" t="s">
        <v>150</v>
      </c>
      <c r="D84" s="3">
        <v>2018</v>
      </c>
      <c r="E84" s="3" t="s">
        <v>22</v>
      </c>
      <c r="F84" t="s">
        <v>16</v>
      </c>
      <c r="I84">
        <v>0</v>
      </c>
      <c r="J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 t="s">
        <v>13</v>
      </c>
      <c r="AI84">
        <v>0</v>
      </c>
      <c r="AJ84">
        <v>0</v>
      </c>
    </row>
    <row r="85" spans="1:36" x14ac:dyDescent="0.25">
      <c r="A85" s="3" t="s">
        <v>149</v>
      </c>
      <c r="B85" s="3" t="s">
        <v>118</v>
      </c>
      <c r="C85" s="3" t="s">
        <v>150</v>
      </c>
      <c r="D85" s="3">
        <v>2018</v>
      </c>
      <c r="E85" s="3" t="s">
        <v>23</v>
      </c>
      <c r="F85" t="s">
        <v>20</v>
      </c>
      <c r="I85">
        <v>0</v>
      </c>
      <c r="J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 t="s">
        <v>13</v>
      </c>
      <c r="AI85">
        <v>0</v>
      </c>
      <c r="AJ85">
        <v>0</v>
      </c>
    </row>
    <row r="86" spans="1:36" x14ac:dyDescent="0.25">
      <c r="A86" s="3" t="s">
        <v>149</v>
      </c>
      <c r="B86" s="3" t="s">
        <v>118</v>
      </c>
      <c r="C86" s="3" t="s">
        <v>150</v>
      </c>
      <c r="D86" s="3">
        <v>2018</v>
      </c>
      <c r="E86" s="3">
        <v>3</v>
      </c>
      <c r="F86" t="s">
        <v>24</v>
      </c>
      <c r="I86">
        <v>0</v>
      </c>
      <c r="J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10</v>
      </c>
      <c r="AF86">
        <v>1</v>
      </c>
      <c r="AG86">
        <v>12</v>
      </c>
      <c r="AH86" t="s">
        <v>13</v>
      </c>
      <c r="AI86">
        <v>0</v>
      </c>
      <c r="AJ86" t="s">
        <v>151</v>
      </c>
    </row>
    <row r="87" spans="1:36" x14ac:dyDescent="0.25">
      <c r="A87" s="3" t="s">
        <v>149</v>
      </c>
      <c r="B87" s="3" t="s">
        <v>118</v>
      </c>
      <c r="C87" s="3" t="s">
        <v>150</v>
      </c>
      <c r="D87" s="3">
        <v>2018</v>
      </c>
      <c r="E87" s="3" t="s">
        <v>25</v>
      </c>
      <c r="F87" t="s">
        <v>16</v>
      </c>
      <c r="I87">
        <v>0</v>
      </c>
      <c r="J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 t="s">
        <v>13</v>
      </c>
      <c r="AI87">
        <v>0</v>
      </c>
      <c r="AJ87">
        <v>0</v>
      </c>
    </row>
    <row r="88" spans="1:36" x14ac:dyDescent="0.25">
      <c r="A88" s="3" t="s">
        <v>149</v>
      </c>
      <c r="B88" s="3" t="s">
        <v>118</v>
      </c>
      <c r="C88" s="3" t="s">
        <v>150</v>
      </c>
      <c r="D88" s="3">
        <v>2018</v>
      </c>
      <c r="E88" s="3" t="s">
        <v>26</v>
      </c>
      <c r="F88" t="s">
        <v>20</v>
      </c>
      <c r="I88">
        <v>0</v>
      </c>
      <c r="J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 t="s">
        <v>13</v>
      </c>
      <c r="AI88">
        <v>0</v>
      </c>
      <c r="AJ88">
        <v>0</v>
      </c>
    </row>
    <row r="89" spans="1:36" x14ac:dyDescent="0.25">
      <c r="A89" s="3" t="s">
        <v>149</v>
      </c>
      <c r="B89" s="3" t="s">
        <v>118</v>
      </c>
      <c r="C89" s="3" t="s">
        <v>150</v>
      </c>
      <c r="D89" s="3">
        <v>2018</v>
      </c>
      <c r="E89" s="3">
        <v>4</v>
      </c>
      <c r="F89" t="s">
        <v>27</v>
      </c>
      <c r="I89">
        <v>0</v>
      </c>
      <c r="J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 t="s">
        <v>13</v>
      </c>
      <c r="AI89">
        <v>0</v>
      </c>
      <c r="AJ89">
        <v>0</v>
      </c>
    </row>
    <row r="90" spans="1:36" x14ac:dyDescent="0.25">
      <c r="A90" s="3" t="s">
        <v>149</v>
      </c>
      <c r="B90" s="3" t="s">
        <v>118</v>
      </c>
      <c r="C90" s="3" t="s">
        <v>150</v>
      </c>
      <c r="D90" s="3">
        <v>2018</v>
      </c>
      <c r="E90" s="3" t="s">
        <v>28</v>
      </c>
      <c r="F90" t="s">
        <v>16</v>
      </c>
      <c r="I90">
        <v>0</v>
      </c>
      <c r="J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 t="s">
        <v>13</v>
      </c>
      <c r="AI90">
        <v>0</v>
      </c>
      <c r="AJ90">
        <v>0</v>
      </c>
    </row>
    <row r="91" spans="1:36" x14ac:dyDescent="0.25">
      <c r="A91" s="3" t="s">
        <v>149</v>
      </c>
      <c r="B91" s="3" t="s">
        <v>118</v>
      </c>
      <c r="C91" s="3" t="s">
        <v>150</v>
      </c>
      <c r="D91" s="3">
        <v>2018</v>
      </c>
      <c r="E91" s="3" t="s">
        <v>29</v>
      </c>
      <c r="F91" t="s">
        <v>20</v>
      </c>
      <c r="I91">
        <v>0</v>
      </c>
      <c r="J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 t="s">
        <v>13</v>
      </c>
      <c r="AI91">
        <v>0</v>
      </c>
      <c r="AJ91">
        <v>0</v>
      </c>
    </row>
    <row r="92" spans="1:36" x14ac:dyDescent="0.25">
      <c r="A92" s="3" t="s">
        <v>149</v>
      </c>
      <c r="B92" s="3" t="s">
        <v>118</v>
      </c>
      <c r="C92" s="3" t="s">
        <v>150</v>
      </c>
      <c r="D92" s="3">
        <v>2018</v>
      </c>
      <c r="E92" s="3">
        <v>5</v>
      </c>
      <c r="F92" t="s">
        <v>30</v>
      </c>
      <c r="I92">
        <v>0</v>
      </c>
      <c r="J92">
        <v>0</v>
      </c>
      <c r="M92">
        <v>0</v>
      </c>
      <c r="N92">
        <v>3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75</v>
      </c>
      <c r="AF92">
        <v>3</v>
      </c>
      <c r="AG92">
        <v>68</v>
      </c>
      <c r="AH92" t="s">
        <v>13</v>
      </c>
      <c r="AI92">
        <v>0</v>
      </c>
      <c r="AJ92">
        <v>0</v>
      </c>
    </row>
    <row r="93" spans="1:36" x14ac:dyDescent="0.25">
      <c r="A93" s="3" t="s">
        <v>149</v>
      </c>
      <c r="B93" s="3" t="s">
        <v>118</v>
      </c>
      <c r="C93" s="3" t="s">
        <v>150</v>
      </c>
      <c r="D93" s="3">
        <v>2018</v>
      </c>
      <c r="E93" s="3" t="s">
        <v>31</v>
      </c>
      <c r="F93" t="s">
        <v>32</v>
      </c>
      <c r="I93">
        <v>0</v>
      </c>
      <c r="J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36</v>
      </c>
      <c r="AH93" t="s">
        <v>13</v>
      </c>
      <c r="AI93">
        <v>0</v>
      </c>
      <c r="AJ93">
        <v>0</v>
      </c>
    </row>
    <row r="94" spans="1:36" x14ac:dyDescent="0.25">
      <c r="A94" s="3" t="s">
        <v>149</v>
      </c>
      <c r="B94" s="3" t="s">
        <v>118</v>
      </c>
      <c r="C94" s="3" t="s">
        <v>150</v>
      </c>
      <c r="D94" s="3">
        <v>2018</v>
      </c>
      <c r="E94" s="3" t="s">
        <v>33</v>
      </c>
      <c r="F94" t="s">
        <v>34</v>
      </c>
      <c r="I94">
        <v>0</v>
      </c>
      <c r="J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 t="s">
        <v>13</v>
      </c>
      <c r="AI94">
        <v>0</v>
      </c>
      <c r="AJ94">
        <v>0</v>
      </c>
    </row>
    <row r="95" spans="1:36" x14ac:dyDescent="0.25">
      <c r="A95" s="3" t="s">
        <v>149</v>
      </c>
      <c r="B95" s="3" t="s">
        <v>118</v>
      </c>
      <c r="C95" s="3" t="s">
        <v>150</v>
      </c>
      <c r="D95" s="3">
        <v>2018</v>
      </c>
      <c r="E95" s="3" t="s">
        <v>35</v>
      </c>
      <c r="F95" t="s">
        <v>36</v>
      </c>
      <c r="I95">
        <v>0</v>
      </c>
      <c r="J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 t="s">
        <v>13</v>
      </c>
      <c r="AI95">
        <v>0</v>
      </c>
      <c r="AJ95">
        <v>0</v>
      </c>
    </row>
    <row r="96" spans="1:36" x14ac:dyDescent="0.25">
      <c r="A96" s="3" t="s">
        <v>149</v>
      </c>
      <c r="B96" s="3" t="s">
        <v>118</v>
      </c>
      <c r="C96" s="3" t="s">
        <v>150</v>
      </c>
      <c r="D96" s="3">
        <v>2018</v>
      </c>
      <c r="E96" s="3" t="s">
        <v>37</v>
      </c>
      <c r="F96" t="s">
        <v>38</v>
      </c>
      <c r="I96">
        <v>0</v>
      </c>
      <c r="J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25</v>
      </c>
      <c r="AF96">
        <v>0</v>
      </c>
      <c r="AG96">
        <v>21</v>
      </c>
      <c r="AH96" t="s">
        <v>13</v>
      </c>
      <c r="AI96">
        <v>0</v>
      </c>
      <c r="AJ96">
        <v>0</v>
      </c>
    </row>
    <row r="97" spans="1:36" x14ac:dyDescent="0.25">
      <c r="A97" s="3" t="s">
        <v>149</v>
      </c>
      <c r="B97" s="3" t="s">
        <v>118</v>
      </c>
      <c r="C97" s="3" t="s">
        <v>150</v>
      </c>
      <c r="D97" s="3">
        <v>2018</v>
      </c>
      <c r="E97" s="3" t="s">
        <v>39</v>
      </c>
      <c r="F97" t="s">
        <v>40</v>
      </c>
      <c r="I97">
        <v>0</v>
      </c>
      <c r="J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 t="s">
        <v>13</v>
      </c>
      <c r="AI97">
        <v>0</v>
      </c>
      <c r="AJ97">
        <v>0</v>
      </c>
    </row>
    <row r="98" spans="1:36" x14ac:dyDescent="0.25">
      <c r="A98" s="3" t="s">
        <v>149</v>
      </c>
      <c r="B98" s="3" t="s">
        <v>118</v>
      </c>
      <c r="C98" s="3" t="s">
        <v>150</v>
      </c>
      <c r="D98" s="3">
        <v>2018</v>
      </c>
      <c r="E98" s="3" t="s">
        <v>41</v>
      </c>
      <c r="F98">
        <v>0</v>
      </c>
      <c r="I98">
        <v>0</v>
      </c>
      <c r="J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 t="s">
        <v>13</v>
      </c>
      <c r="AI98">
        <v>0</v>
      </c>
      <c r="AJ98">
        <v>0</v>
      </c>
    </row>
    <row r="99" spans="1:36" x14ac:dyDescent="0.25">
      <c r="A99" s="3" t="s">
        <v>149</v>
      </c>
      <c r="B99" s="3" t="s">
        <v>118</v>
      </c>
      <c r="C99" s="3" t="s">
        <v>150</v>
      </c>
      <c r="D99" s="3">
        <v>2018</v>
      </c>
      <c r="E99" s="3">
        <v>6</v>
      </c>
      <c r="F99" t="s">
        <v>42</v>
      </c>
      <c r="I99">
        <v>0</v>
      </c>
      <c r="J99">
        <v>12</v>
      </c>
      <c r="M99">
        <v>0</v>
      </c>
      <c r="N99">
        <v>18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30</v>
      </c>
      <c r="AG99">
        <v>80</v>
      </c>
      <c r="AH99" t="s">
        <v>13</v>
      </c>
      <c r="AI99">
        <v>0</v>
      </c>
      <c r="AJ99" t="s">
        <v>152</v>
      </c>
    </row>
    <row r="100" spans="1:36" x14ac:dyDescent="0.25">
      <c r="A100" s="3" t="s">
        <v>149</v>
      </c>
      <c r="B100" s="3" t="s">
        <v>118</v>
      </c>
      <c r="C100" s="3" t="s">
        <v>150</v>
      </c>
      <c r="D100" s="3">
        <v>2018</v>
      </c>
      <c r="E100" s="3" t="s">
        <v>43</v>
      </c>
      <c r="F100" t="s">
        <v>44</v>
      </c>
      <c r="I100">
        <v>0</v>
      </c>
      <c r="J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107</v>
      </c>
      <c r="AH100" t="s">
        <v>13</v>
      </c>
      <c r="AI100">
        <v>0</v>
      </c>
      <c r="AJ100">
        <v>0</v>
      </c>
    </row>
    <row r="101" spans="1:36" x14ac:dyDescent="0.25">
      <c r="A101" s="3" t="s">
        <v>149</v>
      </c>
      <c r="B101" s="3" t="s">
        <v>118</v>
      </c>
      <c r="C101" s="3" t="s">
        <v>150</v>
      </c>
      <c r="D101" s="3">
        <v>2018</v>
      </c>
      <c r="E101" s="3" t="s">
        <v>45</v>
      </c>
      <c r="F101" t="s">
        <v>46</v>
      </c>
      <c r="I101">
        <v>0</v>
      </c>
      <c r="J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59</v>
      </c>
      <c r="AH101" t="s">
        <v>13</v>
      </c>
      <c r="AI101">
        <v>0</v>
      </c>
      <c r="AJ101">
        <v>0</v>
      </c>
    </row>
    <row r="102" spans="1:36" x14ac:dyDescent="0.25">
      <c r="A102" s="3" t="s">
        <v>149</v>
      </c>
      <c r="B102" s="3" t="s">
        <v>118</v>
      </c>
      <c r="C102" s="3" t="s">
        <v>150</v>
      </c>
      <c r="D102" s="3">
        <v>2018</v>
      </c>
      <c r="E102" s="3" t="s">
        <v>47</v>
      </c>
      <c r="F102" t="s">
        <v>48</v>
      </c>
      <c r="I102">
        <v>0</v>
      </c>
      <c r="J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42</v>
      </c>
      <c r="AH102" t="s">
        <v>13</v>
      </c>
      <c r="AI102">
        <v>0</v>
      </c>
      <c r="AJ102">
        <v>0</v>
      </c>
    </row>
    <row r="103" spans="1:36" x14ac:dyDescent="0.25">
      <c r="A103" s="3" t="s">
        <v>149</v>
      </c>
      <c r="B103" s="3" t="s">
        <v>118</v>
      </c>
      <c r="C103" s="3" t="s">
        <v>150</v>
      </c>
      <c r="D103" s="3">
        <v>2018</v>
      </c>
      <c r="E103" s="3">
        <v>7</v>
      </c>
      <c r="F103" t="s">
        <v>49</v>
      </c>
      <c r="I103">
        <v>0</v>
      </c>
      <c r="J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 t="s">
        <v>13</v>
      </c>
      <c r="AI103">
        <v>0</v>
      </c>
      <c r="AJ103">
        <v>0</v>
      </c>
    </row>
    <row r="104" spans="1:36" x14ac:dyDescent="0.25">
      <c r="A104" s="3" t="s">
        <v>149</v>
      </c>
      <c r="B104" s="3" t="s">
        <v>118</v>
      </c>
      <c r="C104" s="3" t="s">
        <v>150</v>
      </c>
      <c r="D104" s="3">
        <v>2018</v>
      </c>
      <c r="E104" s="3" t="s">
        <v>50</v>
      </c>
      <c r="F104" t="s">
        <v>44</v>
      </c>
      <c r="I104">
        <v>0</v>
      </c>
      <c r="J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 t="s">
        <v>13</v>
      </c>
      <c r="AI104">
        <v>0</v>
      </c>
      <c r="AJ104">
        <v>0</v>
      </c>
    </row>
    <row r="105" spans="1:36" x14ac:dyDescent="0.25">
      <c r="A105" s="3" t="s">
        <v>149</v>
      </c>
      <c r="B105" s="3" t="s">
        <v>118</v>
      </c>
      <c r="C105" s="3" t="s">
        <v>150</v>
      </c>
      <c r="D105" s="3">
        <v>2018</v>
      </c>
      <c r="E105" s="3" t="s">
        <v>51</v>
      </c>
      <c r="F105" t="s">
        <v>46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t="s">
        <v>13</v>
      </c>
      <c r="AI105">
        <v>0</v>
      </c>
      <c r="AJ105">
        <v>0</v>
      </c>
    </row>
    <row r="106" spans="1:36" x14ac:dyDescent="0.25">
      <c r="A106" s="3" t="s">
        <v>149</v>
      </c>
      <c r="B106" s="3" t="s">
        <v>118</v>
      </c>
      <c r="C106" s="3" t="s">
        <v>150</v>
      </c>
      <c r="D106" s="3">
        <v>2018</v>
      </c>
      <c r="E106" s="3" t="s">
        <v>52</v>
      </c>
      <c r="F106" t="s">
        <v>53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 t="s">
        <v>13</v>
      </c>
      <c r="AI106">
        <v>0</v>
      </c>
      <c r="AJ106">
        <v>0</v>
      </c>
    </row>
    <row r="107" spans="1:36" x14ac:dyDescent="0.25">
      <c r="A107" s="3" t="s">
        <v>149</v>
      </c>
      <c r="B107" s="3" t="s">
        <v>118</v>
      </c>
      <c r="C107" s="3" t="s">
        <v>150</v>
      </c>
      <c r="D107" s="3">
        <v>2018</v>
      </c>
      <c r="E107" s="3">
        <v>8</v>
      </c>
      <c r="F107" t="s">
        <v>54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 t="s">
        <v>13</v>
      </c>
      <c r="AI107">
        <v>0</v>
      </c>
      <c r="AJ107">
        <v>0</v>
      </c>
    </row>
    <row r="108" spans="1:36" x14ac:dyDescent="0.25">
      <c r="A108" s="3" t="s">
        <v>149</v>
      </c>
      <c r="B108" s="3" t="s">
        <v>118</v>
      </c>
      <c r="C108" s="3" t="s">
        <v>150</v>
      </c>
      <c r="D108" s="3">
        <v>2018</v>
      </c>
      <c r="E108" s="3" t="s">
        <v>55</v>
      </c>
      <c r="F108" t="s">
        <v>16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 t="s">
        <v>13</v>
      </c>
      <c r="AI108">
        <v>0</v>
      </c>
      <c r="AJ108">
        <v>0</v>
      </c>
    </row>
    <row r="109" spans="1:36" x14ac:dyDescent="0.25">
      <c r="A109" s="3" t="s">
        <v>149</v>
      </c>
      <c r="B109" s="3" t="s">
        <v>118</v>
      </c>
      <c r="C109" s="3" t="s">
        <v>150</v>
      </c>
      <c r="D109" s="3">
        <v>2018</v>
      </c>
      <c r="E109" s="3" t="s">
        <v>56</v>
      </c>
      <c r="F109" t="s">
        <v>20</v>
      </c>
      <c r="I109">
        <v>0</v>
      </c>
      <c r="J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 t="s">
        <v>13</v>
      </c>
      <c r="AI109">
        <v>0</v>
      </c>
      <c r="AJ109">
        <v>0</v>
      </c>
    </row>
    <row r="110" spans="1:36" x14ac:dyDescent="0.25">
      <c r="A110" s="3" t="s">
        <v>149</v>
      </c>
      <c r="B110" s="3" t="s">
        <v>118</v>
      </c>
      <c r="C110" s="3" t="s">
        <v>150</v>
      </c>
      <c r="D110" s="3">
        <v>2018</v>
      </c>
      <c r="E110" s="3" t="s">
        <v>57</v>
      </c>
      <c r="F110" t="s">
        <v>58</v>
      </c>
      <c r="I110">
        <v>0</v>
      </c>
      <c r="J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 t="s">
        <v>13</v>
      </c>
      <c r="AI110">
        <v>0</v>
      </c>
      <c r="AJ110">
        <v>0</v>
      </c>
    </row>
    <row r="111" spans="1:36" x14ac:dyDescent="0.25">
      <c r="A111" s="3" t="s">
        <v>149</v>
      </c>
      <c r="B111" s="3" t="s">
        <v>118</v>
      </c>
      <c r="C111" s="3" t="s">
        <v>150</v>
      </c>
      <c r="D111" s="3">
        <v>2018</v>
      </c>
      <c r="E111" s="3">
        <v>9</v>
      </c>
      <c r="F111" t="s">
        <v>59</v>
      </c>
      <c r="I111">
        <v>0</v>
      </c>
      <c r="J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 t="s">
        <v>13</v>
      </c>
      <c r="AI111">
        <v>0</v>
      </c>
      <c r="AJ111">
        <v>0</v>
      </c>
    </row>
    <row r="112" spans="1:36" x14ac:dyDescent="0.25">
      <c r="A112" s="3" t="s">
        <v>149</v>
      </c>
      <c r="B112" s="3" t="s">
        <v>118</v>
      </c>
      <c r="C112" s="3" t="s">
        <v>150</v>
      </c>
      <c r="D112" s="3">
        <v>2018</v>
      </c>
      <c r="E112" s="3">
        <v>10</v>
      </c>
      <c r="F112" t="s">
        <v>60</v>
      </c>
      <c r="I112">
        <v>0</v>
      </c>
      <c r="J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 t="s">
        <v>13</v>
      </c>
      <c r="AI112">
        <v>0</v>
      </c>
      <c r="AJ112">
        <v>0</v>
      </c>
    </row>
    <row r="113" spans="1:36" x14ac:dyDescent="0.25">
      <c r="A113" s="3" t="s">
        <v>149</v>
      </c>
      <c r="B113" s="3" t="s">
        <v>118</v>
      </c>
      <c r="C113" s="3" t="s">
        <v>150</v>
      </c>
      <c r="D113" s="3">
        <v>2018</v>
      </c>
      <c r="E113" s="3">
        <v>11</v>
      </c>
      <c r="F113" t="s">
        <v>61</v>
      </c>
      <c r="I113">
        <v>0</v>
      </c>
      <c r="J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 t="s">
        <v>13</v>
      </c>
      <c r="AI113">
        <v>0</v>
      </c>
      <c r="AJ113">
        <v>0</v>
      </c>
    </row>
    <row r="114" spans="1:36" x14ac:dyDescent="0.25">
      <c r="A114" s="3" t="s">
        <v>149</v>
      </c>
      <c r="B114" s="3" t="s">
        <v>118</v>
      </c>
      <c r="C114" s="3" t="s">
        <v>150</v>
      </c>
      <c r="D114" s="3">
        <v>2018</v>
      </c>
      <c r="E114" s="3" t="s">
        <v>62</v>
      </c>
      <c r="F114" t="s">
        <v>63</v>
      </c>
      <c r="I114">
        <v>0</v>
      </c>
      <c r="J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 t="s">
        <v>13</v>
      </c>
      <c r="AI114">
        <v>0</v>
      </c>
      <c r="AJ114">
        <v>0</v>
      </c>
    </row>
    <row r="115" spans="1:36" x14ac:dyDescent="0.25">
      <c r="A115" s="3" t="s">
        <v>149</v>
      </c>
      <c r="B115" s="3" t="s">
        <v>118</v>
      </c>
      <c r="C115" s="3" t="s">
        <v>150</v>
      </c>
      <c r="D115" s="3">
        <v>2018</v>
      </c>
      <c r="E115" s="3" t="s">
        <v>64</v>
      </c>
      <c r="F115" t="s">
        <v>65</v>
      </c>
      <c r="I115">
        <v>0</v>
      </c>
      <c r="J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 t="s">
        <v>13</v>
      </c>
      <c r="AI115">
        <v>0</v>
      </c>
      <c r="AJ115">
        <v>0</v>
      </c>
    </row>
    <row r="116" spans="1:36" x14ac:dyDescent="0.25">
      <c r="A116" s="3" t="s">
        <v>149</v>
      </c>
      <c r="B116" s="3" t="s">
        <v>118</v>
      </c>
      <c r="C116" s="3" t="s">
        <v>150</v>
      </c>
      <c r="D116" s="3">
        <v>2018</v>
      </c>
      <c r="E116" s="3" t="s">
        <v>66</v>
      </c>
      <c r="F116" t="s">
        <v>20</v>
      </c>
      <c r="I116">
        <v>0</v>
      </c>
      <c r="J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 t="s">
        <v>13</v>
      </c>
      <c r="AI116">
        <v>0</v>
      </c>
      <c r="AJ116">
        <v>0</v>
      </c>
    </row>
    <row r="117" spans="1:36" x14ac:dyDescent="0.25">
      <c r="A117" s="3" t="s">
        <v>149</v>
      </c>
      <c r="B117" s="3" t="s">
        <v>118</v>
      </c>
      <c r="C117" s="3" t="s">
        <v>150</v>
      </c>
      <c r="D117" s="3">
        <v>2018</v>
      </c>
      <c r="E117" s="3" t="s">
        <v>67</v>
      </c>
      <c r="F117" t="s">
        <v>18</v>
      </c>
      <c r="I117">
        <v>0</v>
      </c>
      <c r="J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 t="s">
        <v>13</v>
      </c>
      <c r="AI117">
        <v>0</v>
      </c>
      <c r="AJ117">
        <v>0</v>
      </c>
    </row>
    <row r="118" spans="1:36" x14ac:dyDescent="0.25">
      <c r="A118" s="3" t="s">
        <v>149</v>
      </c>
      <c r="B118" s="3" t="s">
        <v>118</v>
      </c>
      <c r="C118" s="3" t="s">
        <v>150</v>
      </c>
      <c r="D118" s="3">
        <v>2018</v>
      </c>
      <c r="E118" s="3">
        <v>12</v>
      </c>
      <c r="F118" t="s">
        <v>68</v>
      </c>
      <c r="I118">
        <v>0</v>
      </c>
      <c r="J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2</v>
      </c>
      <c r="AH118" t="s">
        <v>13</v>
      </c>
      <c r="AI118">
        <v>0</v>
      </c>
      <c r="AJ118">
        <v>0</v>
      </c>
    </row>
    <row r="119" spans="1:36" x14ac:dyDescent="0.25">
      <c r="A119" s="3" t="s">
        <v>149</v>
      </c>
      <c r="B119" s="3" t="s">
        <v>118</v>
      </c>
      <c r="C119" s="3" t="s">
        <v>150</v>
      </c>
      <c r="D119" s="3">
        <v>2018</v>
      </c>
      <c r="E119" s="3" t="s">
        <v>69</v>
      </c>
      <c r="F119" t="s">
        <v>70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 t="s">
        <v>13</v>
      </c>
      <c r="AI119">
        <v>0</v>
      </c>
      <c r="AJ119">
        <v>0</v>
      </c>
    </row>
    <row r="120" spans="1:36" x14ac:dyDescent="0.25">
      <c r="A120" s="3" t="s">
        <v>149</v>
      </c>
      <c r="B120" s="3" t="s">
        <v>118</v>
      </c>
      <c r="C120" s="3" t="s">
        <v>150</v>
      </c>
      <c r="D120" s="3">
        <v>2018</v>
      </c>
      <c r="E120" s="3" t="s">
        <v>71</v>
      </c>
      <c r="F120" t="s">
        <v>72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2</v>
      </c>
      <c r="AH120" t="s">
        <v>13</v>
      </c>
      <c r="AI120">
        <v>0</v>
      </c>
      <c r="AJ120">
        <v>0</v>
      </c>
    </row>
    <row r="121" spans="1:36" x14ac:dyDescent="0.25">
      <c r="A121" s="3" t="s">
        <v>149</v>
      </c>
      <c r="B121" s="3" t="s">
        <v>118</v>
      </c>
      <c r="C121" s="3" t="s">
        <v>150</v>
      </c>
      <c r="D121" s="3">
        <v>2018</v>
      </c>
      <c r="E121" s="3" t="s">
        <v>73</v>
      </c>
      <c r="F121" t="s">
        <v>16</v>
      </c>
      <c r="I121">
        <v>0</v>
      </c>
      <c r="J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 t="s">
        <v>13</v>
      </c>
      <c r="AI121">
        <v>0</v>
      </c>
      <c r="AJ121">
        <v>0</v>
      </c>
    </row>
    <row r="122" spans="1:36" x14ac:dyDescent="0.25">
      <c r="A122" s="3" t="s">
        <v>149</v>
      </c>
      <c r="B122" s="3" t="s">
        <v>118</v>
      </c>
      <c r="C122" s="3" t="s">
        <v>150</v>
      </c>
      <c r="D122" s="3">
        <v>2018</v>
      </c>
      <c r="E122" s="3" t="s">
        <v>74</v>
      </c>
      <c r="F122" t="s">
        <v>20</v>
      </c>
      <c r="I122">
        <v>0</v>
      </c>
      <c r="J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 t="s">
        <v>13</v>
      </c>
      <c r="AI122">
        <v>0</v>
      </c>
      <c r="AJ122">
        <v>0</v>
      </c>
    </row>
    <row r="123" spans="1:36" x14ac:dyDescent="0.25">
      <c r="A123" s="3" t="s">
        <v>149</v>
      </c>
      <c r="B123" s="3" t="s">
        <v>118</v>
      </c>
      <c r="C123" s="3" t="s">
        <v>150</v>
      </c>
      <c r="D123" s="3">
        <v>2018</v>
      </c>
      <c r="E123" s="3">
        <v>0</v>
      </c>
      <c r="F123" t="s">
        <v>75</v>
      </c>
      <c r="I123">
        <v>0</v>
      </c>
      <c r="J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x14ac:dyDescent="0.25">
      <c r="A124" s="3" t="s">
        <v>149</v>
      </c>
      <c r="B124" s="3" t="s">
        <v>118</v>
      </c>
      <c r="C124" s="3" t="s">
        <v>150</v>
      </c>
      <c r="D124" s="3">
        <v>2018</v>
      </c>
      <c r="E124" s="3">
        <v>13</v>
      </c>
      <c r="F124" t="s">
        <v>76</v>
      </c>
      <c r="I124">
        <v>0</v>
      </c>
      <c r="J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 t="s">
        <v>13</v>
      </c>
      <c r="AI124">
        <v>0</v>
      </c>
      <c r="AJ124">
        <v>0</v>
      </c>
    </row>
    <row r="125" spans="1:36" x14ac:dyDescent="0.25">
      <c r="A125" s="3" t="s">
        <v>149</v>
      </c>
      <c r="B125" s="3" t="s">
        <v>118</v>
      </c>
      <c r="C125" s="3" t="s">
        <v>150</v>
      </c>
      <c r="D125" s="3">
        <v>2018</v>
      </c>
      <c r="E125" s="3" t="s">
        <v>77</v>
      </c>
      <c r="F125" t="s">
        <v>78</v>
      </c>
      <c r="I125">
        <v>0</v>
      </c>
      <c r="J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53</v>
      </c>
      <c r="AH125" t="s">
        <v>13</v>
      </c>
      <c r="AI125">
        <v>0</v>
      </c>
      <c r="AJ125">
        <v>0</v>
      </c>
    </row>
    <row r="126" spans="1:36" x14ac:dyDescent="0.25">
      <c r="A126" s="3" t="s">
        <v>149</v>
      </c>
      <c r="B126" s="3" t="s">
        <v>118</v>
      </c>
      <c r="C126" s="3" t="s">
        <v>150</v>
      </c>
      <c r="D126" s="3">
        <v>2018</v>
      </c>
      <c r="E126" s="3" t="s">
        <v>79</v>
      </c>
      <c r="F126" t="s">
        <v>80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 t="s">
        <v>13</v>
      </c>
      <c r="AI126">
        <v>0</v>
      </c>
      <c r="AJ126">
        <v>0</v>
      </c>
    </row>
    <row r="127" spans="1:36" x14ac:dyDescent="0.25">
      <c r="A127" s="3" t="s">
        <v>149</v>
      </c>
      <c r="B127" s="3" t="s">
        <v>118</v>
      </c>
      <c r="C127" s="3" t="s">
        <v>150</v>
      </c>
      <c r="D127" s="3">
        <v>2018</v>
      </c>
      <c r="E127" s="3">
        <v>14</v>
      </c>
      <c r="F127" t="s">
        <v>81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63</v>
      </c>
      <c r="AH127" t="s">
        <v>13</v>
      </c>
      <c r="AI127">
        <v>0</v>
      </c>
      <c r="AJ127">
        <v>0</v>
      </c>
    </row>
    <row r="128" spans="1:36" x14ac:dyDescent="0.25">
      <c r="A128" s="3" t="s">
        <v>149</v>
      </c>
      <c r="B128" s="3" t="s">
        <v>118</v>
      </c>
      <c r="C128" s="3" t="s">
        <v>150</v>
      </c>
      <c r="D128" s="3">
        <v>2018</v>
      </c>
      <c r="E128" s="3" t="s">
        <v>82</v>
      </c>
      <c r="F128" t="s">
        <v>83</v>
      </c>
      <c r="I128">
        <v>0</v>
      </c>
      <c r="J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 t="s">
        <v>13</v>
      </c>
      <c r="AI128">
        <v>0</v>
      </c>
      <c r="AJ128">
        <v>0</v>
      </c>
    </row>
    <row r="129" spans="1:36" x14ac:dyDescent="0.25">
      <c r="A129" s="3" t="s">
        <v>149</v>
      </c>
      <c r="B129" s="3" t="s">
        <v>118</v>
      </c>
      <c r="C129" s="3" t="s">
        <v>150</v>
      </c>
      <c r="D129" s="3">
        <v>2018</v>
      </c>
      <c r="E129" s="3" t="s">
        <v>84</v>
      </c>
      <c r="F129" t="s">
        <v>85</v>
      </c>
      <c r="I129">
        <v>0</v>
      </c>
      <c r="J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 t="s">
        <v>13</v>
      </c>
      <c r="AI129">
        <v>0</v>
      </c>
      <c r="AJ129">
        <v>0</v>
      </c>
    </row>
    <row r="130" spans="1:36" x14ac:dyDescent="0.25">
      <c r="A130" s="3" t="s">
        <v>149</v>
      </c>
      <c r="B130" s="3" t="s">
        <v>118</v>
      </c>
      <c r="C130" s="3" t="s">
        <v>150</v>
      </c>
      <c r="D130" s="3">
        <v>2018</v>
      </c>
      <c r="E130" s="3" t="s">
        <v>86</v>
      </c>
      <c r="F130" t="s">
        <v>87</v>
      </c>
      <c r="I130">
        <v>0</v>
      </c>
      <c r="J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 t="s">
        <v>13</v>
      </c>
      <c r="AI130">
        <v>0</v>
      </c>
      <c r="AJ130">
        <v>0</v>
      </c>
    </row>
    <row r="131" spans="1:36" x14ac:dyDescent="0.25">
      <c r="A131" s="3" t="s">
        <v>149</v>
      </c>
      <c r="B131" s="3" t="s">
        <v>118</v>
      </c>
      <c r="C131" s="3" t="s">
        <v>150</v>
      </c>
      <c r="D131" s="3">
        <v>2018</v>
      </c>
      <c r="E131" s="3" t="s">
        <v>88</v>
      </c>
      <c r="F131" t="s">
        <v>89</v>
      </c>
      <c r="I131">
        <v>0</v>
      </c>
      <c r="J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60</v>
      </c>
      <c r="AH131" t="s">
        <v>13</v>
      </c>
      <c r="AI131">
        <v>0</v>
      </c>
      <c r="AJ131">
        <v>0</v>
      </c>
    </row>
    <row r="132" spans="1:36" x14ac:dyDescent="0.25">
      <c r="A132" s="3" t="s">
        <v>149</v>
      </c>
      <c r="B132" s="3" t="s">
        <v>118</v>
      </c>
      <c r="C132" s="3" t="s">
        <v>150</v>
      </c>
      <c r="D132" s="3">
        <v>2018</v>
      </c>
      <c r="E132" s="3" t="s">
        <v>90</v>
      </c>
      <c r="F132" t="s">
        <v>91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3</v>
      </c>
      <c r="AH132" t="s">
        <v>13</v>
      </c>
      <c r="AI132">
        <v>0</v>
      </c>
      <c r="AJ132">
        <v>0</v>
      </c>
    </row>
    <row r="133" spans="1:36" x14ac:dyDescent="0.25">
      <c r="A133" s="3" t="s">
        <v>149</v>
      </c>
      <c r="B133" s="3" t="s">
        <v>118</v>
      </c>
      <c r="C133" s="3" t="s">
        <v>150</v>
      </c>
      <c r="D133" s="3">
        <v>2018</v>
      </c>
      <c r="E133" s="3" t="s">
        <v>92</v>
      </c>
      <c r="F133" t="s">
        <v>93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 t="s">
        <v>13</v>
      </c>
      <c r="AI133">
        <v>0</v>
      </c>
      <c r="AJ133">
        <v>0</v>
      </c>
    </row>
    <row r="134" spans="1:36" x14ac:dyDescent="0.25">
      <c r="A134" s="3" t="s">
        <v>149</v>
      </c>
      <c r="B134" s="3" t="s">
        <v>118</v>
      </c>
      <c r="C134" s="3" t="s">
        <v>150</v>
      </c>
      <c r="D134" s="3">
        <v>2018</v>
      </c>
      <c r="E134" s="3">
        <v>15</v>
      </c>
      <c r="F134" t="s">
        <v>94</v>
      </c>
      <c r="I134">
        <v>0</v>
      </c>
      <c r="J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21</v>
      </c>
      <c r="AH134" t="s">
        <v>13</v>
      </c>
      <c r="AI134">
        <v>0</v>
      </c>
      <c r="AJ134">
        <v>0</v>
      </c>
    </row>
    <row r="135" spans="1:36" x14ac:dyDescent="0.25">
      <c r="A135" s="3" t="s">
        <v>149</v>
      </c>
      <c r="B135" s="3" t="s">
        <v>118</v>
      </c>
      <c r="C135" s="3" t="s">
        <v>150</v>
      </c>
      <c r="D135" s="3">
        <v>2018</v>
      </c>
      <c r="E135" s="3" t="s">
        <v>95</v>
      </c>
      <c r="F135" t="s">
        <v>96</v>
      </c>
      <c r="I135">
        <v>0</v>
      </c>
      <c r="J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21</v>
      </c>
      <c r="AH135" t="s">
        <v>13</v>
      </c>
      <c r="AI135">
        <v>0</v>
      </c>
      <c r="AJ135">
        <v>0</v>
      </c>
    </row>
    <row r="136" spans="1:36" x14ac:dyDescent="0.25">
      <c r="A136" s="3" t="s">
        <v>149</v>
      </c>
      <c r="B136" s="3" t="s">
        <v>118</v>
      </c>
      <c r="C136" s="3" t="s">
        <v>150</v>
      </c>
      <c r="D136" s="3">
        <v>2018</v>
      </c>
      <c r="E136" s="3">
        <v>0</v>
      </c>
      <c r="F136" t="s">
        <v>97</v>
      </c>
      <c r="I136">
        <v>0</v>
      </c>
      <c r="J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</row>
    <row r="137" spans="1:36" x14ac:dyDescent="0.25">
      <c r="A137" s="3" t="s">
        <v>149</v>
      </c>
      <c r="B137" s="3" t="s">
        <v>118</v>
      </c>
      <c r="C137" s="3" t="s">
        <v>150</v>
      </c>
      <c r="D137" s="3">
        <v>2018</v>
      </c>
      <c r="E137" s="3">
        <v>0</v>
      </c>
      <c r="F137" t="s">
        <v>98</v>
      </c>
      <c r="I137">
        <v>0</v>
      </c>
      <c r="J137">
        <v>12</v>
      </c>
      <c r="M137">
        <v>0</v>
      </c>
      <c r="N137">
        <v>18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30</v>
      </c>
      <c r="AG137">
        <v>80</v>
      </c>
      <c r="AH137" t="s">
        <v>13</v>
      </c>
      <c r="AI137">
        <v>0</v>
      </c>
      <c r="AJ137">
        <v>0</v>
      </c>
    </row>
    <row r="138" spans="1:36" x14ac:dyDescent="0.25">
      <c r="A138" s="3" t="s">
        <v>149</v>
      </c>
      <c r="B138" s="3" t="s">
        <v>118</v>
      </c>
      <c r="C138" s="3" t="s">
        <v>150</v>
      </c>
      <c r="D138" s="3">
        <v>2018</v>
      </c>
      <c r="E138" s="3">
        <v>0</v>
      </c>
      <c r="F138" t="s">
        <v>99</v>
      </c>
      <c r="I138">
        <v>0</v>
      </c>
      <c r="J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107</v>
      </c>
      <c r="AH138" t="s">
        <v>13</v>
      </c>
      <c r="AI138">
        <v>0</v>
      </c>
      <c r="AJ138">
        <v>0</v>
      </c>
    </row>
    <row r="139" spans="1:36" x14ac:dyDescent="0.25">
      <c r="A139" s="3" t="s">
        <v>149</v>
      </c>
      <c r="B139" s="3" t="s">
        <v>118</v>
      </c>
      <c r="C139" s="3" t="s">
        <v>150</v>
      </c>
      <c r="D139" s="3">
        <v>2018</v>
      </c>
      <c r="E139" s="3">
        <v>0</v>
      </c>
      <c r="F139" t="s">
        <v>100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 t="s">
        <v>13</v>
      </c>
      <c r="AI139">
        <v>0</v>
      </c>
      <c r="AJ139">
        <v>0</v>
      </c>
    </row>
    <row r="140" spans="1:36" x14ac:dyDescent="0.25">
      <c r="A140" s="3" t="s">
        <v>149</v>
      </c>
      <c r="B140" s="3" t="s">
        <v>118</v>
      </c>
      <c r="C140" s="3" t="s">
        <v>150</v>
      </c>
      <c r="D140" s="3">
        <v>2018</v>
      </c>
      <c r="E140" s="3">
        <v>0</v>
      </c>
      <c r="F140" t="s">
        <v>101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59</v>
      </c>
      <c r="AH140" t="s">
        <v>13</v>
      </c>
      <c r="AI140">
        <v>0</v>
      </c>
      <c r="AJ140">
        <v>0</v>
      </c>
    </row>
    <row r="141" spans="1:36" x14ac:dyDescent="0.25">
      <c r="A141" s="3" t="s">
        <v>149</v>
      </c>
      <c r="B141" s="3" t="s">
        <v>118</v>
      </c>
      <c r="C141" s="3" t="s">
        <v>150</v>
      </c>
      <c r="D141" s="3">
        <v>2018</v>
      </c>
      <c r="E141" s="3">
        <v>0</v>
      </c>
      <c r="F141" t="s">
        <v>102</v>
      </c>
      <c r="I141">
        <v>0</v>
      </c>
      <c r="J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63</v>
      </c>
      <c r="AH141" t="s">
        <v>13</v>
      </c>
      <c r="AI141">
        <v>0</v>
      </c>
      <c r="AJ141">
        <v>0</v>
      </c>
    </row>
    <row r="142" spans="1:36" x14ac:dyDescent="0.25">
      <c r="A142" s="3" t="s">
        <v>149</v>
      </c>
      <c r="B142" s="3" t="s">
        <v>118</v>
      </c>
      <c r="C142" s="3" t="s">
        <v>150</v>
      </c>
      <c r="D142" s="3">
        <v>2018</v>
      </c>
      <c r="E142" s="3">
        <v>0</v>
      </c>
      <c r="F142" t="s">
        <v>103</v>
      </c>
      <c r="I142">
        <v>0</v>
      </c>
      <c r="J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21</v>
      </c>
      <c r="AH142" t="s">
        <v>13</v>
      </c>
      <c r="AI142">
        <v>0</v>
      </c>
      <c r="AJ142">
        <v>0</v>
      </c>
    </row>
    <row r="143" spans="1:36" x14ac:dyDescent="0.25">
      <c r="A143" s="3" t="s">
        <v>149</v>
      </c>
      <c r="B143" s="3" t="s">
        <v>118</v>
      </c>
      <c r="C143" s="3" t="s">
        <v>150</v>
      </c>
      <c r="D143" s="3">
        <v>2018</v>
      </c>
      <c r="E143" s="3">
        <v>0</v>
      </c>
      <c r="F143" t="s">
        <v>104</v>
      </c>
      <c r="I143">
        <v>0</v>
      </c>
      <c r="J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</row>
    <row r="144" spans="1:36" x14ac:dyDescent="0.25">
      <c r="A144" s="3" t="s">
        <v>149</v>
      </c>
      <c r="B144" s="3" t="s">
        <v>118</v>
      </c>
      <c r="C144" s="3" t="s">
        <v>150</v>
      </c>
      <c r="D144" s="3">
        <v>2018</v>
      </c>
      <c r="E144" s="3">
        <v>16</v>
      </c>
      <c r="F144" t="s">
        <v>153</v>
      </c>
      <c r="I144">
        <v>0</v>
      </c>
      <c r="J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18</v>
      </c>
      <c r="AF144">
        <v>0</v>
      </c>
      <c r="AG144">
        <v>0</v>
      </c>
      <c r="AH144" t="s">
        <v>13</v>
      </c>
      <c r="AI144">
        <v>0</v>
      </c>
      <c r="AJ144">
        <v>0</v>
      </c>
    </row>
    <row r="145" spans="1:36" x14ac:dyDescent="0.25">
      <c r="A145" s="3" t="s">
        <v>149</v>
      </c>
      <c r="B145" s="3" t="s">
        <v>118</v>
      </c>
      <c r="C145" s="3" t="s">
        <v>150</v>
      </c>
      <c r="D145" s="3">
        <v>2018</v>
      </c>
      <c r="E145" s="3">
        <v>17</v>
      </c>
      <c r="F145" t="s">
        <v>154</v>
      </c>
      <c r="I145">
        <v>0</v>
      </c>
      <c r="J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210</v>
      </c>
      <c r="AF145">
        <v>0</v>
      </c>
      <c r="AG145">
        <v>0</v>
      </c>
      <c r="AH145" t="s">
        <v>13</v>
      </c>
      <c r="AI145">
        <v>0</v>
      </c>
      <c r="AJ145">
        <v>0</v>
      </c>
    </row>
    <row r="146" spans="1:36" x14ac:dyDescent="0.25">
      <c r="A146" s="3" t="s">
        <v>149</v>
      </c>
      <c r="B146" s="3" t="s">
        <v>118</v>
      </c>
      <c r="C146" s="3" t="s">
        <v>150</v>
      </c>
      <c r="D146" s="3">
        <v>2018</v>
      </c>
      <c r="E146" s="3">
        <v>18</v>
      </c>
      <c r="F146">
        <v>0</v>
      </c>
      <c r="I146">
        <v>0</v>
      </c>
      <c r="J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 t="s">
        <v>13</v>
      </c>
      <c r="AI146">
        <v>0</v>
      </c>
      <c r="AJ146">
        <v>0</v>
      </c>
    </row>
    <row r="147" spans="1:36" x14ac:dyDescent="0.25">
      <c r="A147" s="3" t="s">
        <v>149</v>
      </c>
      <c r="B147" s="3" t="s">
        <v>118</v>
      </c>
      <c r="C147" s="3" t="s">
        <v>150</v>
      </c>
      <c r="D147" s="3">
        <v>2018</v>
      </c>
      <c r="E147" s="3">
        <v>19</v>
      </c>
      <c r="F147">
        <v>0</v>
      </c>
      <c r="I147">
        <v>0</v>
      </c>
      <c r="J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 t="s">
        <v>13</v>
      </c>
      <c r="AI147">
        <v>0</v>
      </c>
      <c r="AJ147">
        <v>0</v>
      </c>
    </row>
    <row r="148" spans="1:36" x14ac:dyDescent="0.25">
      <c r="A148" s="3" t="s">
        <v>149</v>
      </c>
      <c r="B148" s="3" t="s">
        <v>118</v>
      </c>
      <c r="C148" s="3" t="s">
        <v>150</v>
      </c>
      <c r="D148" s="3">
        <v>2018</v>
      </c>
      <c r="E148" s="3">
        <v>20</v>
      </c>
      <c r="F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 t="s">
        <v>13</v>
      </c>
      <c r="AI148">
        <v>0</v>
      </c>
      <c r="AJ148">
        <v>0</v>
      </c>
    </row>
    <row r="149" spans="1:36" x14ac:dyDescent="0.25">
      <c r="A149" s="3" t="s">
        <v>149</v>
      </c>
      <c r="B149" s="3" t="s">
        <v>118</v>
      </c>
      <c r="C149" s="3" t="s">
        <v>150</v>
      </c>
      <c r="D149" s="3">
        <v>2018</v>
      </c>
      <c r="E149" s="3">
        <v>21</v>
      </c>
      <c r="F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 t="s">
        <v>13</v>
      </c>
      <c r="AI149">
        <v>0</v>
      </c>
      <c r="AJ149">
        <v>0</v>
      </c>
    </row>
    <row r="150" spans="1:36" x14ac:dyDescent="0.25">
      <c r="A150" s="3" t="s">
        <v>149</v>
      </c>
      <c r="B150" s="3" t="s">
        <v>118</v>
      </c>
      <c r="C150" s="3" t="s">
        <v>150</v>
      </c>
      <c r="D150" s="3">
        <v>2018</v>
      </c>
      <c r="E150" s="3">
        <v>22</v>
      </c>
      <c r="F150">
        <v>0</v>
      </c>
      <c r="I150">
        <v>0</v>
      </c>
      <c r="J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 t="s">
        <v>13</v>
      </c>
      <c r="AI150">
        <v>0</v>
      </c>
      <c r="AJ150">
        <v>0</v>
      </c>
    </row>
    <row r="151" spans="1:36" x14ac:dyDescent="0.25">
      <c r="A151" s="3" t="s">
        <v>149</v>
      </c>
      <c r="B151" s="3" t="s">
        <v>118</v>
      </c>
      <c r="C151" s="3" t="s">
        <v>150</v>
      </c>
      <c r="D151" s="3">
        <v>2018</v>
      </c>
      <c r="E151" s="3">
        <v>23</v>
      </c>
      <c r="F151">
        <v>0</v>
      </c>
      <c r="I151">
        <v>0</v>
      </c>
      <c r="J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 t="s">
        <v>13</v>
      </c>
      <c r="AI151">
        <v>0</v>
      </c>
      <c r="AJ151">
        <v>0</v>
      </c>
    </row>
    <row r="152" spans="1:36" x14ac:dyDescent="0.25">
      <c r="A152" s="3" t="s">
        <v>149</v>
      </c>
      <c r="B152" s="3" t="s">
        <v>118</v>
      </c>
      <c r="C152" s="3" t="s">
        <v>150</v>
      </c>
      <c r="D152" s="3">
        <v>2018</v>
      </c>
      <c r="E152" s="3">
        <v>24</v>
      </c>
      <c r="F152">
        <v>0</v>
      </c>
      <c r="I152">
        <v>0</v>
      </c>
      <c r="J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 t="s">
        <v>13</v>
      </c>
      <c r="AI152">
        <v>0</v>
      </c>
      <c r="AJ152">
        <v>0</v>
      </c>
    </row>
    <row r="153" spans="1:36" x14ac:dyDescent="0.25">
      <c r="A153" s="3" t="s">
        <v>149</v>
      </c>
      <c r="B153" s="3" t="s">
        <v>118</v>
      </c>
      <c r="C153" s="3" t="s">
        <v>150</v>
      </c>
      <c r="D153" s="3">
        <v>2018</v>
      </c>
      <c r="E153" s="3">
        <v>25</v>
      </c>
      <c r="F153">
        <v>0</v>
      </c>
      <c r="I153">
        <v>0</v>
      </c>
      <c r="J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 t="s">
        <v>13</v>
      </c>
      <c r="AI153">
        <v>0</v>
      </c>
      <c r="AJ153">
        <v>0</v>
      </c>
    </row>
    <row r="154" spans="1:36" x14ac:dyDescent="0.25">
      <c r="A154" s="3" t="s">
        <v>149</v>
      </c>
      <c r="B154" s="3" t="s">
        <v>114</v>
      </c>
      <c r="C154" s="3" t="s">
        <v>155</v>
      </c>
      <c r="D154" s="3">
        <v>2018</v>
      </c>
      <c r="E154" s="3">
        <v>0</v>
      </c>
      <c r="F154" t="s">
        <v>12</v>
      </c>
      <c r="I154">
        <v>0</v>
      </c>
      <c r="J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 x14ac:dyDescent="0.25">
      <c r="A155" s="3" t="s">
        <v>149</v>
      </c>
      <c r="B155" s="3" t="s">
        <v>114</v>
      </c>
      <c r="C155" s="3" t="s">
        <v>155</v>
      </c>
      <c r="D155" s="3">
        <v>2018</v>
      </c>
      <c r="E155" s="3">
        <v>1</v>
      </c>
      <c r="F155" t="s">
        <v>14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2</v>
      </c>
      <c r="AH155" t="s">
        <v>13</v>
      </c>
      <c r="AI155">
        <v>0</v>
      </c>
      <c r="AJ155">
        <v>0</v>
      </c>
    </row>
    <row r="156" spans="1:36" x14ac:dyDescent="0.25">
      <c r="A156" s="3" t="s">
        <v>149</v>
      </c>
      <c r="B156" s="3" t="s">
        <v>114</v>
      </c>
      <c r="C156" s="3" t="s">
        <v>155</v>
      </c>
      <c r="D156" s="3">
        <v>2018</v>
      </c>
      <c r="E156" s="3" t="s">
        <v>15</v>
      </c>
      <c r="F156" t="s">
        <v>16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1</v>
      </c>
      <c r="AH156" t="s">
        <v>13</v>
      </c>
      <c r="AI156">
        <v>0</v>
      </c>
      <c r="AJ156">
        <v>0</v>
      </c>
    </row>
    <row r="157" spans="1:36" x14ac:dyDescent="0.25">
      <c r="A157" s="3" t="s">
        <v>149</v>
      </c>
      <c r="B157" s="3" t="s">
        <v>114</v>
      </c>
      <c r="C157" s="3" t="s">
        <v>155</v>
      </c>
      <c r="D157" s="3">
        <v>2018</v>
      </c>
      <c r="E157" s="3" t="s">
        <v>17</v>
      </c>
      <c r="F157" t="s">
        <v>18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 t="s">
        <v>13</v>
      </c>
      <c r="AI157">
        <v>0</v>
      </c>
      <c r="AJ157">
        <v>0</v>
      </c>
    </row>
    <row r="158" spans="1:36" x14ac:dyDescent="0.25">
      <c r="A158" s="3" t="s">
        <v>149</v>
      </c>
      <c r="B158" s="3" t="s">
        <v>114</v>
      </c>
      <c r="C158" s="3" t="s">
        <v>155</v>
      </c>
      <c r="D158" s="3">
        <v>2018</v>
      </c>
      <c r="E158" s="3" t="s">
        <v>19</v>
      </c>
      <c r="F158" t="s">
        <v>20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 t="s">
        <v>13</v>
      </c>
      <c r="AI158">
        <v>0</v>
      </c>
      <c r="AJ158">
        <v>0</v>
      </c>
    </row>
    <row r="159" spans="1:36" x14ac:dyDescent="0.25">
      <c r="A159" s="3" t="s">
        <v>149</v>
      </c>
      <c r="B159" s="3" t="s">
        <v>114</v>
      </c>
      <c r="C159" s="3" t="s">
        <v>155</v>
      </c>
      <c r="D159" s="3">
        <v>2018</v>
      </c>
      <c r="E159" s="3">
        <v>2</v>
      </c>
      <c r="F159" t="s">
        <v>21</v>
      </c>
      <c r="I159">
        <v>0</v>
      </c>
      <c r="J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 t="s">
        <v>13</v>
      </c>
      <c r="AI159">
        <v>0</v>
      </c>
      <c r="AJ159">
        <v>0</v>
      </c>
    </row>
    <row r="160" spans="1:36" x14ac:dyDescent="0.25">
      <c r="A160" s="3" t="s">
        <v>149</v>
      </c>
      <c r="B160" s="3" t="s">
        <v>114</v>
      </c>
      <c r="C160" s="3" t="s">
        <v>155</v>
      </c>
      <c r="D160" s="3">
        <v>2018</v>
      </c>
      <c r="E160" s="3" t="s">
        <v>22</v>
      </c>
      <c r="F160" t="s">
        <v>16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 t="s">
        <v>13</v>
      </c>
      <c r="AI160">
        <v>0</v>
      </c>
      <c r="AJ160">
        <v>0</v>
      </c>
    </row>
    <row r="161" spans="1:36" x14ac:dyDescent="0.25">
      <c r="A161" s="3" t="s">
        <v>149</v>
      </c>
      <c r="B161" s="3" t="s">
        <v>114</v>
      </c>
      <c r="C161" s="3" t="s">
        <v>155</v>
      </c>
      <c r="D161" s="3">
        <v>2018</v>
      </c>
      <c r="E161" s="3" t="s">
        <v>23</v>
      </c>
      <c r="F161" t="s">
        <v>20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 t="s">
        <v>13</v>
      </c>
      <c r="AI161">
        <v>0</v>
      </c>
      <c r="AJ161">
        <v>0</v>
      </c>
    </row>
    <row r="162" spans="1:36" x14ac:dyDescent="0.25">
      <c r="A162" s="3" t="s">
        <v>149</v>
      </c>
      <c r="B162" s="3" t="s">
        <v>114</v>
      </c>
      <c r="C162" s="3" t="s">
        <v>155</v>
      </c>
      <c r="D162" s="3">
        <v>2018</v>
      </c>
      <c r="E162" s="3">
        <v>3</v>
      </c>
      <c r="F162" t="s">
        <v>24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 t="s">
        <v>13</v>
      </c>
      <c r="AI162">
        <v>0</v>
      </c>
      <c r="AJ162">
        <v>0</v>
      </c>
    </row>
    <row r="163" spans="1:36" x14ac:dyDescent="0.25">
      <c r="A163" s="3" t="s">
        <v>149</v>
      </c>
      <c r="B163" s="3" t="s">
        <v>114</v>
      </c>
      <c r="C163" s="3" t="s">
        <v>155</v>
      </c>
      <c r="D163" s="3">
        <v>2018</v>
      </c>
      <c r="E163" s="3" t="s">
        <v>25</v>
      </c>
      <c r="F163" t="s">
        <v>16</v>
      </c>
      <c r="I163">
        <v>0</v>
      </c>
      <c r="J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 t="s">
        <v>13</v>
      </c>
      <c r="AI163">
        <v>0</v>
      </c>
      <c r="AJ163">
        <v>0</v>
      </c>
    </row>
    <row r="164" spans="1:36" x14ac:dyDescent="0.25">
      <c r="A164" s="3" t="s">
        <v>149</v>
      </c>
      <c r="B164" s="3" t="s">
        <v>114</v>
      </c>
      <c r="C164" s="3" t="s">
        <v>155</v>
      </c>
      <c r="D164" s="3">
        <v>2018</v>
      </c>
      <c r="E164" s="3" t="s">
        <v>26</v>
      </c>
      <c r="F164" t="s">
        <v>20</v>
      </c>
      <c r="I164">
        <v>0</v>
      </c>
      <c r="J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 t="s">
        <v>13</v>
      </c>
      <c r="AI164">
        <v>0</v>
      </c>
      <c r="AJ164">
        <v>0</v>
      </c>
    </row>
    <row r="165" spans="1:36" x14ac:dyDescent="0.25">
      <c r="A165" s="3" t="s">
        <v>149</v>
      </c>
      <c r="B165" s="3" t="s">
        <v>114</v>
      </c>
      <c r="C165" s="3" t="s">
        <v>155</v>
      </c>
      <c r="D165" s="3">
        <v>2018</v>
      </c>
      <c r="E165" s="3">
        <v>4</v>
      </c>
      <c r="F165" t="s">
        <v>27</v>
      </c>
      <c r="I165">
        <v>0</v>
      </c>
      <c r="J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 t="s">
        <v>13</v>
      </c>
      <c r="AI165">
        <v>0</v>
      </c>
      <c r="AJ165">
        <v>0</v>
      </c>
    </row>
    <row r="166" spans="1:36" x14ac:dyDescent="0.25">
      <c r="A166" s="3" t="s">
        <v>149</v>
      </c>
      <c r="B166" s="3" t="s">
        <v>114</v>
      </c>
      <c r="C166" s="3" t="s">
        <v>155</v>
      </c>
      <c r="D166" s="3">
        <v>2018</v>
      </c>
      <c r="E166" s="3" t="s">
        <v>28</v>
      </c>
      <c r="F166" t="s">
        <v>16</v>
      </c>
      <c r="I166">
        <v>0</v>
      </c>
      <c r="J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 t="s">
        <v>13</v>
      </c>
      <c r="AI166">
        <v>0</v>
      </c>
      <c r="AJ166">
        <v>0</v>
      </c>
    </row>
    <row r="167" spans="1:36" x14ac:dyDescent="0.25">
      <c r="A167" s="3" t="s">
        <v>149</v>
      </c>
      <c r="B167" s="3" t="s">
        <v>114</v>
      </c>
      <c r="C167" s="3" t="s">
        <v>155</v>
      </c>
      <c r="D167" s="3">
        <v>2018</v>
      </c>
      <c r="E167" s="3" t="s">
        <v>29</v>
      </c>
      <c r="F167" t="s">
        <v>20</v>
      </c>
      <c r="I167">
        <v>0</v>
      </c>
      <c r="J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 t="s">
        <v>13</v>
      </c>
      <c r="AI167">
        <v>0</v>
      </c>
      <c r="AJ167">
        <v>0</v>
      </c>
    </row>
    <row r="168" spans="1:36" x14ac:dyDescent="0.25">
      <c r="A168" s="3" t="s">
        <v>149</v>
      </c>
      <c r="B168" s="3" t="s">
        <v>114</v>
      </c>
      <c r="C168" s="3" t="s">
        <v>155</v>
      </c>
      <c r="D168" s="3">
        <v>2018</v>
      </c>
      <c r="E168" s="3">
        <v>5</v>
      </c>
      <c r="F168" t="s">
        <v>30</v>
      </c>
      <c r="I168">
        <v>6</v>
      </c>
      <c r="J168">
        <v>6</v>
      </c>
      <c r="M168">
        <v>8</v>
      </c>
      <c r="N168">
        <v>2</v>
      </c>
      <c r="O168">
        <v>10</v>
      </c>
      <c r="P168">
        <v>2</v>
      </c>
      <c r="Q168">
        <v>13</v>
      </c>
      <c r="R168">
        <v>3</v>
      </c>
      <c r="S168">
        <v>13</v>
      </c>
      <c r="T168">
        <v>0</v>
      </c>
      <c r="U168">
        <v>13</v>
      </c>
      <c r="V168">
        <v>0</v>
      </c>
      <c r="W168">
        <v>13</v>
      </c>
      <c r="X168">
        <v>0</v>
      </c>
      <c r="Y168">
        <v>13</v>
      </c>
      <c r="Z168">
        <v>0</v>
      </c>
      <c r="AA168">
        <v>13</v>
      </c>
      <c r="AB168">
        <v>0</v>
      </c>
      <c r="AC168">
        <v>13</v>
      </c>
      <c r="AD168">
        <v>0</v>
      </c>
      <c r="AE168">
        <v>35</v>
      </c>
      <c r="AF168">
        <v>13</v>
      </c>
      <c r="AG168">
        <v>33</v>
      </c>
      <c r="AH168" t="s">
        <v>13</v>
      </c>
      <c r="AI168">
        <v>0</v>
      </c>
      <c r="AJ168">
        <v>0</v>
      </c>
    </row>
    <row r="169" spans="1:36" x14ac:dyDescent="0.25">
      <c r="A169" s="3" t="s">
        <v>149</v>
      </c>
      <c r="B169" s="3" t="s">
        <v>114</v>
      </c>
      <c r="C169" s="3" t="s">
        <v>155</v>
      </c>
      <c r="D169" s="3">
        <v>2018</v>
      </c>
      <c r="E169" s="3" t="s">
        <v>31</v>
      </c>
      <c r="F169" t="s">
        <v>32</v>
      </c>
      <c r="I169">
        <v>4</v>
      </c>
      <c r="J169">
        <v>4</v>
      </c>
      <c r="M169">
        <v>6</v>
      </c>
      <c r="N169">
        <v>2</v>
      </c>
      <c r="O169">
        <v>7</v>
      </c>
      <c r="P169">
        <v>1</v>
      </c>
      <c r="Q169">
        <v>9</v>
      </c>
      <c r="R169">
        <v>2</v>
      </c>
      <c r="S169">
        <v>9</v>
      </c>
      <c r="T169">
        <v>0</v>
      </c>
      <c r="U169">
        <v>9</v>
      </c>
      <c r="V169">
        <v>0</v>
      </c>
      <c r="W169">
        <v>9</v>
      </c>
      <c r="X169">
        <v>0</v>
      </c>
      <c r="Y169">
        <v>9</v>
      </c>
      <c r="Z169">
        <v>0</v>
      </c>
      <c r="AA169">
        <v>9</v>
      </c>
      <c r="AB169">
        <v>0</v>
      </c>
      <c r="AC169">
        <v>9</v>
      </c>
      <c r="AD169">
        <v>0</v>
      </c>
      <c r="AE169">
        <v>25</v>
      </c>
      <c r="AF169">
        <v>9</v>
      </c>
      <c r="AG169">
        <v>26</v>
      </c>
      <c r="AH169" t="s">
        <v>13</v>
      </c>
      <c r="AI169">
        <v>0</v>
      </c>
      <c r="AJ169">
        <v>0</v>
      </c>
    </row>
    <row r="170" spans="1:36" x14ac:dyDescent="0.25">
      <c r="A170" s="3" t="s">
        <v>149</v>
      </c>
      <c r="B170" s="3" t="s">
        <v>114</v>
      </c>
      <c r="C170" s="3" t="s">
        <v>155</v>
      </c>
      <c r="D170" s="3">
        <v>2018</v>
      </c>
      <c r="E170" s="3" t="s">
        <v>33</v>
      </c>
      <c r="F170" t="s">
        <v>34</v>
      </c>
      <c r="I170">
        <v>2</v>
      </c>
      <c r="J170">
        <v>2</v>
      </c>
      <c r="M170">
        <v>3</v>
      </c>
      <c r="N170">
        <v>1</v>
      </c>
      <c r="O170">
        <v>4</v>
      </c>
      <c r="P170">
        <v>1</v>
      </c>
      <c r="Q170">
        <v>4</v>
      </c>
      <c r="R170">
        <v>0</v>
      </c>
      <c r="S170">
        <v>4</v>
      </c>
      <c r="T170">
        <v>0</v>
      </c>
      <c r="U170">
        <v>4</v>
      </c>
      <c r="V170">
        <v>0</v>
      </c>
      <c r="W170">
        <v>4</v>
      </c>
      <c r="X170">
        <v>0</v>
      </c>
      <c r="Y170">
        <v>4</v>
      </c>
      <c r="Z170">
        <v>0</v>
      </c>
      <c r="AA170">
        <v>4</v>
      </c>
      <c r="AB170">
        <v>0</v>
      </c>
      <c r="AC170">
        <v>4</v>
      </c>
      <c r="AD170">
        <v>0</v>
      </c>
      <c r="AE170">
        <v>5</v>
      </c>
      <c r="AF170">
        <v>4</v>
      </c>
      <c r="AG170">
        <v>8</v>
      </c>
      <c r="AH170" t="s">
        <v>13</v>
      </c>
      <c r="AI170">
        <v>0</v>
      </c>
      <c r="AJ170">
        <v>0</v>
      </c>
    </row>
    <row r="171" spans="1:36" x14ac:dyDescent="0.25">
      <c r="A171" s="3" t="s">
        <v>149</v>
      </c>
      <c r="B171" s="3" t="s">
        <v>114</v>
      </c>
      <c r="C171" s="3" t="s">
        <v>155</v>
      </c>
      <c r="D171" s="3">
        <v>2018</v>
      </c>
      <c r="E171" s="3" t="s">
        <v>35</v>
      </c>
      <c r="F171" t="s">
        <v>36</v>
      </c>
      <c r="I171">
        <v>6</v>
      </c>
      <c r="J171">
        <v>6</v>
      </c>
      <c r="M171">
        <v>8</v>
      </c>
      <c r="N171">
        <v>2</v>
      </c>
      <c r="O171">
        <v>10</v>
      </c>
      <c r="P171">
        <v>2</v>
      </c>
      <c r="Q171">
        <v>11</v>
      </c>
      <c r="R171">
        <v>1</v>
      </c>
      <c r="S171">
        <v>11</v>
      </c>
      <c r="T171">
        <v>0</v>
      </c>
      <c r="U171">
        <v>11</v>
      </c>
      <c r="V171">
        <v>0</v>
      </c>
      <c r="W171">
        <v>11</v>
      </c>
      <c r="X171">
        <v>0</v>
      </c>
      <c r="Y171">
        <v>11</v>
      </c>
      <c r="Z171">
        <v>0</v>
      </c>
      <c r="AA171">
        <v>11</v>
      </c>
      <c r="AB171">
        <v>0</v>
      </c>
      <c r="AC171">
        <v>11</v>
      </c>
      <c r="AD171">
        <v>0</v>
      </c>
      <c r="AE171">
        <v>25</v>
      </c>
      <c r="AF171">
        <v>11</v>
      </c>
      <c r="AG171">
        <v>30</v>
      </c>
      <c r="AH171" t="s">
        <v>13</v>
      </c>
      <c r="AI171">
        <v>0</v>
      </c>
      <c r="AJ171">
        <v>0</v>
      </c>
    </row>
    <row r="172" spans="1:36" x14ac:dyDescent="0.25">
      <c r="A172" s="3" t="s">
        <v>149</v>
      </c>
      <c r="B172" s="3" t="s">
        <v>114</v>
      </c>
      <c r="C172" s="3" t="s">
        <v>155</v>
      </c>
      <c r="D172" s="3">
        <v>2018</v>
      </c>
      <c r="E172" s="3" t="s">
        <v>37</v>
      </c>
      <c r="F172" t="s">
        <v>38</v>
      </c>
      <c r="I172">
        <v>1</v>
      </c>
      <c r="J172">
        <v>1</v>
      </c>
      <c r="M172">
        <v>2</v>
      </c>
      <c r="N172">
        <v>1</v>
      </c>
      <c r="O172">
        <v>2</v>
      </c>
      <c r="P172">
        <v>0</v>
      </c>
      <c r="Q172">
        <v>2</v>
      </c>
      <c r="R172">
        <v>0</v>
      </c>
      <c r="S172">
        <v>2</v>
      </c>
      <c r="T172">
        <v>0</v>
      </c>
      <c r="U172">
        <v>2</v>
      </c>
      <c r="V172">
        <v>0</v>
      </c>
      <c r="W172">
        <v>2</v>
      </c>
      <c r="X172">
        <v>0</v>
      </c>
      <c r="Y172">
        <v>2</v>
      </c>
      <c r="Z172">
        <v>0</v>
      </c>
      <c r="AA172">
        <v>2</v>
      </c>
      <c r="AB172">
        <v>0</v>
      </c>
      <c r="AC172">
        <v>2</v>
      </c>
      <c r="AD172">
        <v>0</v>
      </c>
      <c r="AE172">
        <v>5</v>
      </c>
      <c r="AF172">
        <v>2</v>
      </c>
      <c r="AG172">
        <v>5</v>
      </c>
      <c r="AH172" t="s">
        <v>13</v>
      </c>
      <c r="AI172">
        <v>0</v>
      </c>
      <c r="AJ172">
        <v>0</v>
      </c>
    </row>
    <row r="173" spans="1:36" x14ac:dyDescent="0.25">
      <c r="A173" s="3" t="s">
        <v>149</v>
      </c>
      <c r="B173" s="3" t="s">
        <v>114</v>
      </c>
      <c r="C173" s="3" t="s">
        <v>155</v>
      </c>
      <c r="D173" s="3">
        <v>2018</v>
      </c>
      <c r="E173" s="3" t="s">
        <v>39</v>
      </c>
      <c r="F173" t="s">
        <v>40</v>
      </c>
      <c r="I173">
        <v>1</v>
      </c>
      <c r="J173">
        <v>1</v>
      </c>
      <c r="M173">
        <v>3</v>
      </c>
      <c r="N173">
        <v>2</v>
      </c>
      <c r="O173">
        <v>4</v>
      </c>
      <c r="P173">
        <v>1</v>
      </c>
      <c r="Q173">
        <v>4</v>
      </c>
      <c r="R173">
        <v>0</v>
      </c>
      <c r="S173">
        <v>4</v>
      </c>
      <c r="T173">
        <v>0</v>
      </c>
      <c r="U173">
        <v>4</v>
      </c>
      <c r="V173">
        <v>0</v>
      </c>
      <c r="W173">
        <v>4</v>
      </c>
      <c r="X173">
        <v>0</v>
      </c>
      <c r="Y173">
        <v>4</v>
      </c>
      <c r="Z173">
        <v>0</v>
      </c>
      <c r="AA173">
        <v>4</v>
      </c>
      <c r="AB173">
        <v>0</v>
      </c>
      <c r="AC173">
        <v>4</v>
      </c>
      <c r="AD173">
        <v>0</v>
      </c>
      <c r="AE173">
        <v>10</v>
      </c>
      <c r="AF173">
        <v>4</v>
      </c>
      <c r="AG173">
        <v>12</v>
      </c>
      <c r="AH173" t="s">
        <v>13</v>
      </c>
      <c r="AI173">
        <v>0</v>
      </c>
      <c r="AJ173">
        <v>0</v>
      </c>
    </row>
    <row r="174" spans="1:36" x14ac:dyDescent="0.25">
      <c r="A174" s="3" t="s">
        <v>149</v>
      </c>
      <c r="B174" s="3" t="s">
        <v>114</v>
      </c>
      <c r="C174" s="3" t="s">
        <v>155</v>
      </c>
      <c r="D174" s="3">
        <v>2018</v>
      </c>
      <c r="E174" s="3" t="s">
        <v>41</v>
      </c>
      <c r="F174">
        <v>0</v>
      </c>
      <c r="I174">
        <v>0</v>
      </c>
      <c r="J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 t="s">
        <v>13</v>
      </c>
      <c r="AI174">
        <v>0</v>
      </c>
      <c r="AJ174">
        <v>0</v>
      </c>
    </row>
    <row r="175" spans="1:36" x14ac:dyDescent="0.25">
      <c r="A175" s="3" t="s">
        <v>149</v>
      </c>
      <c r="B175" s="3" t="s">
        <v>114</v>
      </c>
      <c r="C175" s="3" t="s">
        <v>155</v>
      </c>
      <c r="D175" s="3">
        <v>2018</v>
      </c>
      <c r="E175" s="3">
        <v>6</v>
      </c>
      <c r="F175" t="s">
        <v>42</v>
      </c>
      <c r="I175">
        <v>0</v>
      </c>
      <c r="J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 t="s">
        <v>13</v>
      </c>
      <c r="AI175">
        <v>0</v>
      </c>
      <c r="AJ175">
        <v>0</v>
      </c>
    </row>
    <row r="176" spans="1:36" x14ac:dyDescent="0.25">
      <c r="A176" s="3" t="s">
        <v>149</v>
      </c>
      <c r="B176" s="3" t="s">
        <v>114</v>
      </c>
      <c r="C176" s="3" t="s">
        <v>155</v>
      </c>
      <c r="D176" s="3">
        <v>2018</v>
      </c>
      <c r="E176" s="3" t="s">
        <v>43</v>
      </c>
      <c r="F176" t="s">
        <v>44</v>
      </c>
      <c r="I176">
        <v>0</v>
      </c>
      <c r="J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 t="s">
        <v>13</v>
      </c>
      <c r="AI176">
        <v>0</v>
      </c>
      <c r="AJ176">
        <v>0</v>
      </c>
    </row>
    <row r="177" spans="1:36" x14ac:dyDescent="0.25">
      <c r="A177" s="3" t="s">
        <v>149</v>
      </c>
      <c r="B177" s="3" t="s">
        <v>114</v>
      </c>
      <c r="C177" s="3" t="s">
        <v>155</v>
      </c>
      <c r="D177" s="3">
        <v>2018</v>
      </c>
      <c r="E177" s="3" t="s">
        <v>45</v>
      </c>
      <c r="F177" t="s">
        <v>46</v>
      </c>
      <c r="I177">
        <v>0</v>
      </c>
      <c r="J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 t="s">
        <v>13</v>
      </c>
      <c r="AI177">
        <v>0</v>
      </c>
      <c r="AJ177">
        <v>0</v>
      </c>
    </row>
    <row r="178" spans="1:36" x14ac:dyDescent="0.25">
      <c r="A178" s="3" t="s">
        <v>149</v>
      </c>
      <c r="B178" s="3" t="s">
        <v>114</v>
      </c>
      <c r="C178" s="3" t="s">
        <v>155</v>
      </c>
      <c r="D178" s="3">
        <v>2018</v>
      </c>
      <c r="E178" s="3" t="s">
        <v>47</v>
      </c>
      <c r="F178" t="s">
        <v>48</v>
      </c>
      <c r="I178">
        <v>0</v>
      </c>
      <c r="J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 t="s">
        <v>13</v>
      </c>
      <c r="AI178">
        <v>0</v>
      </c>
      <c r="AJ178">
        <v>0</v>
      </c>
    </row>
    <row r="179" spans="1:36" x14ac:dyDescent="0.25">
      <c r="A179" s="3" t="s">
        <v>149</v>
      </c>
      <c r="B179" s="3" t="s">
        <v>114</v>
      </c>
      <c r="C179" s="3" t="s">
        <v>155</v>
      </c>
      <c r="D179" s="3">
        <v>2018</v>
      </c>
      <c r="E179" s="3">
        <v>7</v>
      </c>
      <c r="F179" t="s">
        <v>49</v>
      </c>
      <c r="I179">
        <v>0</v>
      </c>
      <c r="J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 t="s">
        <v>13</v>
      </c>
      <c r="AI179">
        <v>0</v>
      </c>
      <c r="AJ179">
        <v>0</v>
      </c>
    </row>
    <row r="180" spans="1:36" x14ac:dyDescent="0.25">
      <c r="A180" s="3" t="s">
        <v>149</v>
      </c>
      <c r="B180" s="3" t="s">
        <v>114</v>
      </c>
      <c r="C180" s="3" t="s">
        <v>155</v>
      </c>
      <c r="D180" s="3">
        <v>2018</v>
      </c>
      <c r="E180" s="3" t="s">
        <v>50</v>
      </c>
      <c r="F180" t="s">
        <v>44</v>
      </c>
      <c r="I180">
        <v>0</v>
      </c>
      <c r="J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 t="s">
        <v>13</v>
      </c>
      <c r="AI180">
        <v>0</v>
      </c>
      <c r="AJ180">
        <v>0</v>
      </c>
    </row>
    <row r="181" spans="1:36" x14ac:dyDescent="0.25">
      <c r="A181" s="3" t="s">
        <v>149</v>
      </c>
      <c r="B181" s="3" t="s">
        <v>114</v>
      </c>
      <c r="C181" s="3" t="s">
        <v>155</v>
      </c>
      <c r="D181" s="3">
        <v>2018</v>
      </c>
      <c r="E181" s="3" t="s">
        <v>51</v>
      </c>
      <c r="F181" t="s">
        <v>46</v>
      </c>
      <c r="I181">
        <v>0</v>
      </c>
      <c r="J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 t="s">
        <v>13</v>
      </c>
      <c r="AI181">
        <v>0</v>
      </c>
      <c r="AJ181">
        <v>0</v>
      </c>
    </row>
    <row r="182" spans="1:36" x14ac:dyDescent="0.25">
      <c r="A182" s="3" t="s">
        <v>149</v>
      </c>
      <c r="B182" s="3" t="s">
        <v>114</v>
      </c>
      <c r="C182" s="3" t="s">
        <v>155</v>
      </c>
      <c r="D182" s="3">
        <v>2018</v>
      </c>
      <c r="E182" s="3" t="s">
        <v>52</v>
      </c>
      <c r="F182" t="s">
        <v>53</v>
      </c>
      <c r="I182">
        <v>0</v>
      </c>
      <c r="J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 t="s">
        <v>13</v>
      </c>
      <c r="AI182">
        <v>0</v>
      </c>
      <c r="AJ182">
        <v>0</v>
      </c>
    </row>
    <row r="183" spans="1:36" x14ac:dyDescent="0.25">
      <c r="A183" s="3" t="s">
        <v>149</v>
      </c>
      <c r="B183" s="3" t="s">
        <v>114</v>
      </c>
      <c r="C183" s="3" t="s">
        <v>155</v>
      </c>
      <c r="D183" s="3">
        <v>2018</v>
      </c>
      <c r="E183" s="3">
        <v>8</v>
      </c>
      <c r="F183" t="s">
        <v>54</v>
      </c>
      <c r="I183">
        <v>81</v>
      </c>
      <c r="J183">
        <v>81</v>
      </c>
      <c r="M183">
        <v>83</v>
      </c>
      <c r="N183">
        <v>2</v>
      </c>
      <c r="O183">
        <v>83</v>
      </c>
      <c r="P183">
        <v>0</v>
      </c>
      <c r="Q183">
        <v>84</v>
      </c>
      <c r="R183">
        <v>1</v>
      </c>
      <c r="S183">
        <v>84</v>
      </c>
      <c r="T183">
        <v>0</v>
      </c>
      <c r="U183">
        <v>84</v>
      </c>
      <c r="V183">
        <v>0</v>
      </c>
      <c r="W183">
        <v>84</v>
      </c>
      <c r="X183">
        <v>0</v>
      </c>
      <c r="Y183">
        <v>84</v>
      </c>
      <c r="Z183">
        <v>0</v>
      </c>
      <c r="AA183">
        <v>84</v>
      </c>
      <c r="AB183">
        <v>0</v>
      </c>
      <c r="AC183">
        <v>84</v>
      </c>
      <c r="AD183">
        <v>0</v>
      </c>
      <c r="AE183">
        <v>100</v>
      </c>
      <c r="AF183">
        <v>84</v>
      </c>
      <c r="AG183">
        <v>165</v>
      </c>
      <c r="AH183" t="s">
        <v>13</v>
      </c>
      <c r="AI183">
        <v>0</v>
      </c>
      <c r="AJ183">
        <v>0</v>
      </c>
    </row>
    <row r="184" spans="1:36" x14ac:dyDescent="0.25">
      <c r="A184" s="3" t="s">
        <v>149</v>
      </c>
      <c r="B184" s="3" t="s">
        <v>114</v>
      </c>
      <c r="C184" s="3" t="s">
        <v>155</v>
      </c>
      <c r="D184" s="3">
        <v>2018</v>
      </c>
      <c r="E184" s="3" t="s">
        <v>55</v>
      </c>
      <c r="F184" t="s">
        <v>16</v>
      </c>
      <c r="I184">
        <v>46</v>
      </c>
      <c r="J184">
        <v>46</v>
      </c>
      <c r="M184">
        <v>48</v>
      </c>
      <c r="N184">
        <v>2</v>
      </c>
      <c r="O184">
        <v>49</v>
      </c>
      <c r="P184">
        <v>1</v>
      </c>
      <c r="Q184">
        <v>50</v>
      </c>
      <c r="R184">
        <v>1</v>
      </c>
      <c r="S184">
        <v>50</v>
      </c>
      <c r="T184">
        <v>0</v>
      </c>
      <c r="U184">
        <v>50</v>
      </c>
      <c r="V184">
        <v>0</v>
      </c>
      <c r="W184">
        <v>50</v>
      </c>
      <c r="X184">
        <v>0</v>
      </c>
      <c r="Y184">
        <v>50</v>
      </c>
      <c r="Z184">
        <v>0</v>
      </c>
      <c r="AA184">
        <v>50</v>
      </c>
      <c r="AB184">
        <v>0</v>
      </c>
      <c r="AC184">
        <v>50</v>
      </c>
      <c r="AD184">
        <v>0</v>
      </c>
      <c r="AE184">
        <v>55</v>
      </c>
      <c r="AF184">
        <v>50</v>
      </c>
      <c r="AG184">
        <v>96</v>
      </c>
      <c r="AH184" t="s">
        <v>13</v>
      </c>
      <c r="AI184">
        <v>0</v>
      </c>
      <c r="AJ184">
        <v>0</v>
      </c>
    </row>
    <row r="185" spans="1:36" x14ac:dyDescent="0.25">
      <c r="A185" s="3" t="s">
        <v>149</v>
      </c>
      <c r="B185" s="3" t="s">
        <v>114</v>
      </c>
      <c r="C185" s="3" t="s">
        <v>155</v>
      </c>
      <c r="D185" s="3">
        <v>2018</v>
      </c>
      <c r="E185" s="3" t="s">
        <v>56</v>
      </c>
      <c r="F185" t="s">
        <v>20</v>
      </c>
      <c r="I185">
        <v>1</v>
      </c>
      <c r="J185">
        <v>1</v>
      </c>
      <c r="M185">
        <v>2</v>
      </c>
      <c r="N185">
        <v>1</v>
      </c>
      <c r="O185">
        <v>3</v>
      </c>
      <c r="P185">
        <v>1</v>
      </c>
      <c r="Q185">
        <v>3</v>
      </c>
      <c r="R185">
        <v>0</v>
      </c>
      <c r="S185">
        <v>3</v>
      </c>
      <c r="T185">
        <v>0</v>
      </c>
      <c r="U185">
        <v>3</v>
      </c>
      <c r="V185">
        <v>0</v>
      </c>
      <c r="W185">
        <v>3</v>
      </c>
      <c r="X185">
        <v>0</v>
      </c>
      <c r="Y185">
        <v>3</v>
      </c>
      <c r="Z185">
        <v>0</v>
      </c>
      <c r="AA185">
        <v>3</v>
      </c>
      <c r="AB185">
        <v>0</v>
      </c>
      <c r="AC185">
        <v>3</v>
      </c>
      <c r="AD185">
        <v>0</v>
      </c>
      <c r="AE185">
        <v>7</v>
      </c>
      <c r="AF185">
        <v>3</v>
      </c>
      <c r="AG185">
        <v>10</v>
      </c>
      <c r="AH185" t="s">
        <v>13</v>
      </c>
      <c r="AI185">
        <v>0</v>
      </c>
      <c r="AJ185">
        <v>0</v>
      </c>
    </row>
    <row r="186" spans="1:36" x14ac:dyDescent="0.25">
      <c r="A186" s="3" t="s">
        <v>149</v>
      </c>
      <c r="B186" s="3" t="s">
        <v>114</v>
      </c>
      <c r="C186" s="3" t="s">
        <v>155</v>
      </c>
      <c r="D186" s="3">
        <v>2018</v>
      </c>
      <c r="E186" s="3" t="s">
        <v>57</v>
      </c>
      <c r="F186" t="s">
        <v>58</v>
      </c>
      <c r="I186">
        <v>17</v>
      </c>
      <c r="J186">
        <v>17</v>
      </c>
      <c r="M186">
        <v>18</v>
      </c>
      <c r="N186">
        <v>1</v>
      </c>
      <c r="O186">
        <v>20</v>
      </c>
      <c r="P186">
        <v>2</v>
      </c>
      <c r="Q186">
        <v>21</v>
      </c>
      <c r="R186">
        <v>1</v>
      </c>
      <c r="S186">
        <v>21</v>
      </c>
      <c r="T186">
        <v>0</v>
      </c>
      <c r="U186">
        <v>21</v>
      </c>
      <c r="V186">
        <v>0</v>
      </c>
      <c r="W186">
        <v>21</v>
      </c>
      <c r="X186">
        <v>0</v>
      </c>
      <c r="Y186">
        <v>21</v>
      </c>
      <c r="Z186">
        <v>0</v>
      </c>
      <c r="AA186">
        <v>21</v>
      </c>
      <c r="AB186">
        <v>0</v>
      </c>
      <c r="AC186">
        <v>21</v>
      </c>
      <c r="AD186">
        <v>0</v>
      </c>
      <c r="AE186">
        <v>20</v>
      </c>
      <c r="AF186">
        <v>21</v>
      </c>
      <c r="AG186">
        <v>37</v>
      </c>
      <c r="AH186" t="s">
        <v>13</v>
      </c>
      <c r="AI186">
        <v>0</v>
      </c>
      <c r="AJ186">
        <v>0</v>
      </c>
    </row>
    <row r="187" spans="1:36" x14ac:dyDescent="0.25">
      <c r="A187" s="3" t="s">
        <v>149</v>
      </c>
      <c r="B187" s="3" t="s">
        <v>114</v>
      </c>
      <c r="C187" s="3" t="s">
        <v>155</v>
      </c>
      <c r="D187" s="3">
        <v>2018</v>
      </c>
      <c r="E187" s="3">
        <v>9</v>
      </c>
      <c r="F187" t="s">
        <v>59</v>
      </c>
      <c r="I187">
        <v>1</v>
      </c>
      <c r="J187">
        <v>1</v>
      </c>
      <c r="M187">
        <v>1</v>
      </c>
      <c r="N187">
        <v>0</v>
      </c>
      <c r="O187">
        <v>2</v>
      </c>
      <c r="P187">
        <v>1</v>
      </c>
      <c r="Q187">
        <v>2</v>
      </c>
      <c r="R187">
        <v>0</v>
      </c>
      <c r="S187">
        <v>2</v>
      </c>
      <c r="T187">
        <v>0</v>
      </c>
      <c r="U187">
        <v>2</v>
      </c>
      <c r="V187">
        <v>0</v>
      </c>
      <c r="W187">
        <v>2</v>
      </c>
      <c r="X187">
        <v>0</v>
      </c>
      <c r="Y187">
        <v>2</v>
      </c>
      <c r="Z187">
        <v>0</v>
      </c>
      <c r="AA187">
        <v>2</v>
      </c>
      <c r="AB187">
        <v>0</v>
      </c>
      <c r="AC187">
        <v>2</v>
      </c>
      <c r="AD187">
        <v>0</v>
      </c>
      <c r="AE187">
        <v>2</v>
      </c>
      <c r="AF187">
        <v>2</v>
      </c>
      <c r="AG187">
        <v>4</v>
      </c>
      <c r="AH187" t="s">
        <v>13</v>
      </c>
      <c r="AI187">
        <v>0</v>
      </c>
      <c r="AJ187">
        <v>0</v>
      </c>
    </row>
    <row r="188" spans="1:36" x14ac:dyDescent="0.25">
      <c r="A188" s="3" t="s">
        <v>149</v>
      </c>
      <c r="B188" s="3" t="s">
        <v>114</v>
      </c>
      <c r="C188" s="3" t="s">
        <v>155</v>
      </c>
      <c r="D188" s="3">
        <v>2018</v>
      </c>
      <c r="E188" s="3">
        <v>10</v>
      </c>
      <c r="F188" t="s">
        <v>60</v>
      </c>
      <c r="I188">
        <v>0</v>
      </c>
      <c r="J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 t="s">
        <v>13</v>
      </c>
      <c r="AI188">
        <v>0</v>
      </c>
      <c r="AJ188">
        <v>0</v>
      </c>
    </row>
    <row r="189" spans="1:36" x14ac:dyDescent="0.25">
      <c r="A189" s="3" t="s">
        <v>149</v>
      </c>
      <c r="B189" s="3" t="s">
        <v>114</v>
      </c>
      <c r="C189" s="3" t="s">
        <v>155</v>
      </c>
      <c r="D189" s="3">
        <v>2018</v>
      </c>
      <c r="E189" s="3">
        <v>11</v>
      </c>
      <c r="F189" t="s">
        <v>61</v>
      </c>
      <c r="I189">
        <v>0</v>
      </c>
      <c r="J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 t="s">
        <v>13</v>
      </c>
      <c r="AI189">
        <v>0</v>
      </c>
      <c r="AJ189">
        <v>0</v>
      </c>
    </row>
    <row r="190" spans="1:36" x14ac:dyDescent="0.25">
      <c r="A190" s="3" t="s">
        <v>149</v>
      </c>
      <c r="B190" s="3" t="s">
        <v>114</v>
      </c>
      <c r="C190" s="3" t="s">
        <v>155</v>
      </c>
      <c r="D190" s="3">
        <v>2018</v>
      </c>
      <c r="E190" s="3" t="s">
        <v>62</v>
      </c>
      <c r="F190" t="s">
        <v>63</v>
      </c>
      <c r="I190">
        <v>0</v>
      </c>
      <c r="J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 t="s">
        <v>13</v>
      </c>
      <c r="AI190">
        <v>0</v>
      </c>
      <c r="AJ190">
        <v>0</v>
      </c>
    </row>
    <row r="191" spans="1:36" x14ac:dyDescent="0.25">
      <c r="A191" s="3" t="s">
        <v>149</v>
      </c>
      <c r="B191" s="3" t="s">
        <v>114</v>
      </c>
      <c r="C191" s="3" t="s">
        <v>155</v>
      </c>
      <c r="D191" s="3">
        <v>2018</v>
      </c>
      <c r="E191" s="3" t="s">
        <v>64</v>
      </c>
      <c r="F191" t="s">
        <v>65</v>
      </c>
      <c r="I191">
        <v>0</v>
      </c>
      <c r="J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 t="s">
        <v>13</v>
      </c>
      <c r="AI191">
        <v>0</v>
      </c>
      <c r="AJ191">
        <v>0</v>
      </c>
    </row>
    <row r="192" spans="1:36" x14ac:dyDescent="0.25">
      <c r="A192" s="3" t="s">
        <v>149</v>
      </c>
      <c r="B192" s="3" t="s">
        <v>114</v>
      </c>
      <c r="C192" s="3" t="s">
        <v>155</v>
      </c>
      <c r="D192" s="3">
        <v>2018</v>
      </c>
      <c r="E192" s="3" t="s">
        <v>66</v>
      </c>
      <c r="F192" t="s">
        <v>20</v>
      </c>
      <c r="I192">
        <v>0</v>
      </c>
      <c r="J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 t="s">
        <v>13</v>
      </c>
      <c r="AI192">
        <v>0</v>
      </c>
      <c r="AJ192">
        <v>0</v>
      </c>
    </row>
    <row r="193" spans="1:36" x14ac:dyDescent="0.25">
      <c r="A193" s="3" t="s">
        <v>149</v>
      </c>
      <c r="B193" s="3" t="s">
        <v>114</v>
      </c>
      <c r="C193" s="3" t="s">
        <v>155</v>
      </c>
      <c r="D193" s="3">
        <v>2018</v>
      </c>
      <c r="E193" s="3" t="s">
        <v>67</v>
      </c>
      <c r="F193" t="s">
        <v>18</v>
      </c>
      <c r="I193">
        <v>0</v>
      </c>
      <c r="J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 t="s">
        <v>13</v>
      </c>
      <c r="AI193">
        <v>0</v>
      </c>
      <c r="AJ193">
        <v>0</v>
      </c>
    </row>
    <row r="194" spans="1:36" x14ac:dyDescent="0.25">
      <c r="A194" s="3" t="s">
        <v>149</v>
      </c>
      <c r="B194" s="3" t="s">
        <v>114</v>
      </c>
      <c r="C194" s="3" t="s">
        <v>155</v>
      </c>
      <c r="D194" s="3">
        <v>2018</v>
      </c>
      <c r="E194" s="3">
        <v>12</v>
      </c>
      <c r="F194" t="s">
        <v>68</v>
      </c>
      <c r="I194">
        <v>0</v>
      </c>
      <c r="J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 t="s">
        <v>13</v>
      </c>
      <c r="AI194">
        <v>0</v>
      </c>
      <c r="AJ194">
        <v>0</v>
      </c>
    </row>
    <row r="195" spans="1:36" x14ac:dyDescent="0.25">
      <c r="A195" s="3" t="s">
        <v>149</v>
      </c>
      <c r="B195" s="3" t="s">
        <v>114</v>
      </c>
      <c r="C195" s="3" t="s">
        <v>155</v>
      </c>
      <c r="D195" s="3">
        <v>2018</v>
      </c>
      <c r="E195" s="3" t="s">
        <v>69</v>
      </c>
      <c r="F195" t="s">
        <v>70</v>
      </c>
      <c r="I195">
        <v>0</v>
      </c>
      <c r="J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 t="s">
        <v>13</v>
      </c>
      <c r="AI195">
        <v>0</v>
      </c>
      <c r="AJ195">
        <v>0</v>
      </c>
    </row>
    <row r="196" spans="1:36" x14ac:dyDescent="0.25">
      <c r="A196" s="3" t="s">
        <v>149</v>
      </c>
      <c r="B196" s="3" t="s">
        <v>114</v>
      </c>
      <c r="C196" s="3" t="s">
        <v>155</v>
      </c>
      <c r="D196" s="3">
        <v>2018</v>
      </c>
      <c r="E196" s="3" t="s">
        <v>71</v>
      </c>
      <c r="F196" t="s">
        <v>72</v>
      </c>
      <c r="I196">
        <v>0</v>
      </c>
      <c r="J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 t="s">
        <v>13</v>
      </c>
      <c r="AI196">
        <v>0</v>
      </c>
      <c r="AJ196">
        <v>0</v>
      </c>
    </row>
    <row r="197" spans="1:36" x14ac:dyDescent="0.25">
      <c r="A197" s="3" t="s">
        <v>149</v>
      </c>
      <c r="B197" s="3" t="s">
        <v>114</v>
      </c>
      <c r="C197" s="3" t="s">
        <v>155</v>
      </c>
      <c r="D197" s="3">
        <v>2018</v>
      </c>
      <c r="E197" s="3" t="s">
        <v>73</v>
      </c>
      <c r="F197" t="s">
        <v>16</v>
      </c>
      <c r="I197">
        <v>0</v>
      </c>
      <c r="J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 t="s">
        <v>13</v>
      </c>
      <c r="AI197">
        <v>0</v>
      </c>
      <c r="AJ197">
        <v>0</v>
      </c>
    </row>
    <row r="198" spans="1:36" x14ac:dyDescent="0.25">
      <c r="A198" s="3" t="s">
        <v>149</v>
      </c>
      <c r="B198" s="3" t="s">
        <v>114</v>
      </c>
      <c r="C198" s="3" t="s">
        <v>155</v>
      </c>
      <c r="D198" s="3">
        <v>2018</v>
      </c>
      <c r="E198" s="3" t="s">
        <v>74</v>
      </c>
      <c r="F198" t="s">
        <v>20</v>
      </c>
      <c r="I198">
        <v>0</v>
      </c>
      <c r="J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 t="s">
        <v>13</v>
      </c>
      <c r="AI198">
        <v>0</v>
      </c>
      <c r="AJ198">
        <v>0</v>
      </c>
    </row>
    <row r="199" spans="1:36" x14ac:dyDescent="0.25">
      <c r="A199" s="3" t="s">
        <v>149</v>
      </c>
      <c r="B199" s="3" t="s">
        <v>114</v>
      </c>
      <c r="C199" s="3" t="s">
        <v>155</v>
      </c>
      <c r="D199" s="3">
        <v>2018</v>
      </c>
      <c r="E199" s="3">
        <v>0</v>
      </c>
      <c r="F199" t="s">
        <v>75</v>
      </c>
      <c r="I199">
        <v>0</v>
      </c>
      <c r="J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s="3" t="s">
        <v>149</v>
      </c>
      <c r="B200" s="3" t="s">
        <v>114</v>
      </c>
      <c r="C200" s="3" t="s">
        <v>155</v>
      </c>
      <c r="D200" s="3">
        <v>2018</v>
      </c>
      <c r="E200" s="3">
        <v>13</v>
      </c>
      <c r="F200" t="s">
        <v>76</v>
      </c>
      <c r="I200">
        <v>1</v>
      </c>
      <c r="J200">
        <v>1</v>
      </c>
      <c r="M200">
        <v>2</v>
      </c>
      <c r="N200">
        <v>1</v>
      </c>
      <c r="O200">
        <v>2</v>
      </c>
      <c r="P200">
        <v>0</v>
      </c>
      <c r="Q200">
        <v>2</v>
      </c>
      <c r="R200">
        <v>0</v>
      </c>
      <c r="S200">
        <v>2</v>
      </c>
      <c r="T200">
        <v>0</v>
      </c>
      <c r="U200">
        <v>2</v>
      </c>
      <c r="V200">
        <v>0</v>
      </c>
      <c r="W200">
        <v>2</v>
      </c>
      <c r="X200">
        <v>0</v>
      </c>
      <c r="Y200">
        <v>2</v>
      </c>
      <c r="Z200">
        <v>0</v>
      </c>
      <c r="AA200">
        <v>2</v>
      </c>
      <c r="AB200">
        <v>0</v>
      </c>
      <c r="AC200">
        <v>2</v>
      </c>
      <c r="AD200">
        <v>0</v>
      </c>
      <c r="AE200">
        <v>2</v>
      </c>
      <c r="AF200">
        <v>2</v>
      </c>
      <c r="AG200">
        <v>3</v>
      </c>
      <c r="AH200" t="s">
        <v>13</v>
      </c>
      <c r="AI200">
        <v>0</v>
      </c>
      <c r="AJ200">
        <v>0</v>
      </c>
    </row>
    <row r="201" spans="1:36" x14ac:dyDescent="0.25">
      <c r="A201" s="3" t="s">
        <v>149</v>
      </c>
      <c r="B201" s="3" t="s">
        <v>114</v>
      </c>
      <c r="C201" s="3" t="s">
        <v>155</v>
      </c>
      <c r="D201" s="3">
        <v>2018</v>
      </c>
      <c r="E201" s="3" t="s">
        <v>77</v>
      </c>
      <c r="F201" t="s">
        <v>78</v>
      </c>
      <c r="I201">
        <v>0</v>
      </c>
      <c r="J201">
        <v>0</v>
      </c>
      <c r="M201">
        <v>1</v>
      </c>
      <c r="N201">
        <v>1</v>
      </c>
      <c r="O201">
        <v>1</v>
      </c>
      <c r="P201">
        <v>0</v>
      </c>
      <c r="Q201">
        <v>1</v>
      </c>
      <c r="R201">
        <v>0</v>
      </c>
      <c r="S201">
        <v>1</v>
      </c>
      <c r="T201">
        <v>0</v>
      </c>
      <c r="U201">
        <v>1</v>
      </c>
      <c r="V201">
        <v>0</v>
      </c>
      <c r="W201">
        <v>1</v>
      </c>
      <c r="X201">
        <v>0</v>
      </c>
      <c r="Y201">
        <v>1</v>
      </c>
      <c r="Z201">
        <v>0</v>
      </c>
      <c r="AA201">
        <v>1</v>
      </c>
      <c r="AB201">
        <v>0</v>
      </c>
      <c r="AC201">
        <v>1</v>
      </c>
      <c r="AD201">
        <v>0</v>
      </c>
      <c r="AE201">
        <v>1</v>
      </c>
      <c r="AF201">
        <v>1</v>
      </c>
      <c r="AG201">
        <v>2</v>
      </c>
      <c r="AH201" t="s">
        <v>13</v>
      </c>
      <c r="AI201">
        <v>0</v>
      </c>
      <c r="AJ201">
        <v>0</v>
      </c>
    </row>
    <row r="202" spans="1:36" x14ac:dyDescent="0.25">
      <c r="A202" s="3" t="s">
        <v>149</v>
      </c>
      <c r="B202" s="3" t="s">
        <v>114</v>
      </c>
      <c r="C202" s="3" t="s">
        <v>155</v>
      </c>
      <c r="D202" s="3">
        <v>2018</v>
      </c>
      <c r="E202" s="3" t="s">
        <v>79</v>
      </c>
      <c r="F202" t="s">
        <v>80</v>
      </c>
      <c r="I202">
        <v>1</v>
      </c>
      <c r="J202">
        <v>1</v>
      </c>
      <c r="M202">
        <v>1</v>
      </c>
      <c r="N202">
        <v>0</v>
      </c>
      <c r="O202">
        <v>1</v>
      </c>
      <c r="P202">
        <v>0</v>
      </c>
      <c r="Q202">
        <v>1</v>
      </c>
      <c r="R202">
        <v>0</v>
      </c>
      <c r="S202">
        <v>1</v>
      </c>
      <c r="T202">
        <v>0</v>
      </c>
      <c r="U202">
        <v>1</v>
      </c>
      <c r="V202">
        <v>0</v>
      </c>
      <c r="W202">
        <v>1</v>
      </c>
      <c r="X202">
        <v>0</v>
      </c>
      <c r="Y202">
        <v>1</v>
      </c>
      <c r="Z202">
        <v>0</v>
      </c>
      <c r="AA202">
        <v>1</v>
      </c>
      <c r="AB202">
        <v>0</v>
      </c>
      <c r="AC202">
        <v>1</v>
      </c>
      <c r="AD202">
        <v>0</v>
      </c>
      <c r="AE202">
        <v>1</v>
      </c>
      <c r="AF202">
        <v>1</v>
      </c>
      <c r="AG202">
        <v>1</v>
      </c>
      <c r="AH202" t="s">
        <v>13</v>
      </c>
      <c r="AI202">
        <v>0</v>
      </c>
      <c r="AJ202">
        <v>0</v>
      </c>
    </row>
    <row r="203" spans="1:36" x14ac:dyDescent="0.25">
      <c r="A203" s="3" t="s">
        <v>149</v>
      </c>
      <c r="B203" s="3" t="s">
        <v>114</v>
      </c>
      <c r="C203" s="3" t="s">
        <v>155</v>
      </c>
      <c r="D203" s="3">
        <v>2018</v>
      </c>
      <c r="E203" s="3">
        <v>14</v>
      </c>
      <c r="F203" t="s">
        <v>81</v>
      </c>
      <c r="I203">
        <v>30</v>
      </c>
      <c r="J203">
        <v>30</v>
      </c>
      <c r="M203">
        <v>36</v>
      </c>
      <c r="N203">
        <v>6</v>
      </c>
      <c r="O203">
        <v>36</v>
      </c>
      <c r="P203">
        <v>0</v>
      </c>
      <c r="Q203">
        <v>36</v>
      </c>
      <c r="R203">
        <v>0</v>
      </c>
      <c r="S203">
        <v>36</v>
      </c>
      <c r="T203">
        <v>0</v>
      </c>
      <c r="U203">
        <v>36</v>
      </c>
      <c r="V203">
        <v>0</v>
      </c>
      <c r="W203">
        <v>36</v>
      </c>
      <c r="X203">
        <v>0</v>
      </c>
      <c r="Y203">
        <v>36</v>
      </c>
      <c r="Z203">
        <v>0</v>
      </c>
      <c r="AA203">
        <v>36</v>
      </c>
      <c r="AB203">
        <v>0</v>
      </c>
      <c r="AC203">
        <v>36</v>
      </c>
      <c r="AD203">
        <v>0</v>
      </c>
      <c r="AE203">
        <v>36</v>
      </c>
      <c r="AF203">
        <v>36</v>
      </c>
      <c r="AG203">
        <v>61</v>
      </c>
      <c r="AH203" t="s">
        <v>13</v>
      </c>
      <c r="AI203">
        <v>0</v>
      </c>
      <c r="AJ203">
        <v>0</v>
      </c>
    </row>
    <row r="204" spans="1:36" x14ac:dyDescent="0.25">
      <c r="A204" s="3" t="s">
        <v>149</v>
      </c>
      <c r="B204" s="3" t="s">
        <v>114</v>
      </c>
      <c r="C204" s="3" t="s">
        <v>155</v>
      </c>
      <c r="D204" s="3">
        <v>2018</v>
      </c>
      <c r="E204" s="3" t="s">
        <v>82</v>
      </c>
      <c r="F204" t="s">
        <v>83</v>
      </c>
      <c r="I204">
        <v>0</v>
      </c>
      <c r="J204">
        <v>0</v>
      </c>
      <c r="M204">
        <v>1</v>
      </c>
      <c r="N204">
        <v>1</v>
      </c>
      <c r="O204">
        <v>1</v>
      </c>
      <c r="P204">
        <v>0</v>
      </c>
      <c r="Q204">
        <v>1</v>
      </c>
      <c r="R204">
        <v>0</v>
      </c>
      <c r="S204">
        <v>1</v>
      </c>
      <c r="T204">
        <v>0</v>
      </c>
      <c r="U204">
        <v>1</v>
      </c>
      <c r="V204">
        <v>0</v>
      </c>
      <c r="W204">
        <v>1</v>
      </c>
      <c r="X204">
        <v>0</v>
      </c>
      <c r="Y204">
        <v>1</v>
      </c>
      <c r="Z204">
        <v>0</v>
      </c>
      <c r="AA204">
        <v>1</v>
      </c>
      <c r="AB204">
        <v>0</v>
      </c>
      <c r="AC204">
        <v>1</v>
      </c>
      <c r="AD204">
        <v>0</v>
      </c>
      <c r="AE204">
        <v>1</v>
      </c>
      <c r="AF204">
        <v>1</v>
      </c>
      <c r="AG204">
        <v>1</v>
      </c>
      <c r="AH204" t="s">
        <v>13</v>
      </c>
      <c r="AI204">
        <v>0</v>
      </c>
      <c r="AJ204">
        <v>0</v>
      </c>
    </row>
    <row r="205" spans="1:36" x14ac:dyDescent="0.25">
      <c r="A205" s="3" t="s">
        <v>149</v>
      </c>
      <c r="B205" s="3" t="s">
        <v>114</v>
      </c>
      <c r="C205" s="3" t="s">
        <v>155</v>
      </c>
      <c r="D205" s="3">
        <v>2018</v>
      </c>
      <c r="E205" s="3" t="s">
        <v>84</v>
      </c>
      <c r="F205" t="s">
        <v>85</v>
      </c>
      <c r="I205">
        <v>0</v>
      </c>
      <c r="J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 t="s">
        <v>13</v>
      </c>
      <c r="AI205">
        <v>0</v>
      </c>
      <c r="AJ205">
        <v>0</v>
      </c>
    </row>
    <row r="206" spans="1:36" x14ac:dyDescent="0.25">
      <c r="A206" s="3" t="s">
        <v>149</v>
      </c>
      <c r="B206" s="3" t="s">
        <v>114</v>
      </c>
      <c r="C206" s="3" t="s">
        <v>155</v>
      </c>
      <c r="D206" s="3">
        <v>2018</v>
      </c>
      <c r="E206" s="3" t="s">
        <v>86</v>
      </c>
      <c r="F206" t="s">
        <v>87</v>
      </c>
      <c r="I206">
        <v>30</v>
      </c>
      <c r="J206">
        <v>30</v>
      </c>
      <c r="M206">
        <v>32</v>
      </c>
      <c r="N206">
        <v>2</v>
      </c>
      <c r="O206">
        <v>32</v>
      </c>
      <c r="P206">
        <v>0</v>
      </c>
      <c r="Q206">
        <v>32</v>
      </c>
      <c r="R206">
        <v>0</v>
      </c>
      <c r="S206">
        <v>32</v>
      </c>
      <c r="T206">
        <v>0</v>
      </c>
      <c r="U206">
        <v>32</v>
      </c>
      <c r="V206">
        <v>0</v>
      </c>
      <c r="W206">
        <v>32</v>
      </c>
      <c r="X206">
        <v>0</v>
      </c>
      <c r="Y206">
        <v>32</v>
      </c>
      <c r="Z206">
        <v>0</v>
      </c>
      <c r="AA206">
        <v>32</v>
      </c>
      <c r="AB206">
        <v>0</v>
      </c>
      <c r="AC206">
        <v>32</v>
      </c>
      <c r="AD206">
        <v>0</v>
      </c>
      <c r="AE206">
        <v>32</v>
      </c>
      <c r="AF206">
        <v>32</v>
      </c>
      <c r="AG206">
        <v>32</v>
      </c>
      <c r="AH206" t="s">
        <v>13</v>
      </c>
      <c r="AI206">
        <v>0</v>
      </c>
      <c r="AJ206">
        <v>0</v>
      </c>
    </row>
    <row r="207" spans="1:36" x14ac:dyDescent="0.25">
      <c r="A207" s="3" t="s">
        <v>149</v>
      </c>
      <c r="B207" s="3" t="s">
        <v>114</v>
      </c>
      <c r="C207" s="3" t="s">
        <v>155</v>
      </c>
      <c r="D207" s="3">
        <v>2018</v>
      </c>
      <c r="E207" s="3" t="s">
        <v>88</v>
      </c>
      <c r="F207" t="s">
        <v>89</v>
      </c>
      <c r="I207">
        <v>0</v>
      </c>
      <c r="J207">
        <v>0</v>
      </c>
      <c r="M207">
        <v>3</v>
      </c>
      <c r="N207">
        <v>3</v>
      </c>
      <c r="O207">
        <v>3</v>
      </c>
      <c r="P207">
        <v>0</v>
      </c>
      <c r="Q207">
        <v>3</v>
      </c>
      <c r="R207">
        <v>0</v>
      </c>
      <c r="S207">
        <v>3</v>
      </c>
      <c r="T207">
        <v>0</v>
      </c>
      <c r="U207">
        <v>3</v>
      </c>
      <c r="V207">
        <v>0</v>
      </c>
      <c r="W207">
        <v>3</v>
      </c>
      <c r="X207">
        <v>0</v>
      </c>
      <c r="Y207">
        <v>3</v>
      </c>
      <c r="Z207">
        <v>0</v>
      </c>
      <c r="AA207">
        <v>3</v>
      </c>
      <c r="AB207">
        <v>0</v>
      </c>
      <c r="AC207">
        <v>3</v>
      </c>
      <c r="AD207">
        <v>0</v>
      </c>
      <c r="AE207">
        <v>3</v>
      </c>
      <c r="AF207">
        <v>3</v>
      </c>
      <c r="AG207">
        <v>3</v>
      </c>
      <c r="AH207" t="s">
        <v>13</v>
      </c>
      <c r="AI207">
        <v>0</v>
      </c>
      <c r="AJ207">
        <v>0</v>
      </c>
    </row>
    <row r="208" spans="1:36" x14ac:dyDescent="0.25">
      <c r="A208" s="3" t="s">
        <v>149</v>
      </c>
      <c r="B208" s="3" t="s">
        <v>114</v>
      </c>
      <c r="C208" s="3" t="s">
        <v>155</v>
      </c>
      <c r="D208" s="3">
        <v>2018</v>
      </c>
      <c r="E208" s="3" t="s">
        <v>90</v>
      </c>
      <c r="F208" t="s">
        <v>91</v>
      </c>
      <c r="I208">
        <v>0</v>
      </c>
      <c r="J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 t="s">
        <v>13</v>
      </c>
      <c r="AI208">
        <v>0</v>
      </c>
      <c r="AJ208">
        <v>0</v>
      </c>
    </row>
    <row r="209" spans="1:36" x14ac:dyDescent="0.25">
      <c r="A209" s="3" t="s">
        <v>149</v>
      </c>
      <c r="B209" s="3" t="s">
        <v>114</v>
      </c>
      <c r="C209" s="3" t="s">
        <v>155</v>
      </c>
      <c r="D209" s="3">
        <v>2018</v>
      </c>
      <c r="E209" s="3" t="s">
        <v>92</v>
      </c>
      <c r="F209" t="s">
        <v>93</v>
      </c>
      <c r="I209">
        <v>0</v>
      </c>
      <c r="J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t="s">
        <v>13</v>
      </c>
      <c r="AI209">
        <v>0</v>
      </c>
      <c r="AJ209">
        <v>0</v>
      </c>
    </row>
    <row r="210" spans="1:36" x14ac:dyDescent="0.25">
      <c r="A210" s="3" t="s">
        <v>149</v>
      </c>
      <c r="B210" s="3" t="s">
        <v>114</v>
      </c>
      <c r="C210" s="3" t="s">
        <v>155</v>
      </c>
      <c r="D210" s="3">
        <v>2018</v>
      </c>
      <c r="E210" s="3">
        <v>15</v>
      </c>
      <c r="F210" t="s">
        <v>94</v>
      </c>
      <c r="I210">
        <v>1</v>
      </c>
      <c r="J210">
        <v>1</v>
      </c>
      <c r="M210">
        <v>4</v>
      </c>
      <c r="N210">
        <v>3</v>
      </c>
      <c r="O210">
        <v>4</v>
      </c>
      <c r="P210">
        <v>0</v>
      </c>
      <c r="Q210">
        <v>4</v>
      </c>
      <c r="R210">
        <v>0</v>
      </c>
      <c r="S210">
        <v>4</v>
      </c>
      <c r="T210">
        <v>0</v>
      </c>
      <c r="U210">
        <v>4</v>
      </c>
      <c r="V210">
        <v>0</v>
      </c>
      <c r="W210">
        <v>4</v>
      </c>
      <c r="X210">
        <v>0</v>
      </c>
      <c r="Y210">
        <v>4</v>
      </c>
      <c r="Z210">
        <v>0</v>
      </c>
      <c r="AA210">
        <v>4</v>
      </c>
      <c r="AB210">
        <v>0</v>
      </c>
      <c r="AC210">
        <v>4</v>
      </c>
      <c r="AD210">
        <v>0</v>
      </c>
      <c r="AE210">
        <v>4</v>
      </c>
      <c r="AF210">
        <v>4</v>
      </c>
      <c r="AG210">
        <v>5</v>
      </c>
      <c r="AH210" t="s">
        <v>13</v>
      </c>
      <c r="AI210">
        <v>0</v>
      </c>
      <c r="AJ210">
        <v>0</v>
      </c>
    </row>
    <row r="211" spans="1:36" x14ac:dyDescent="0.25">
      <c r="A211" s="3" t="s">
        <v>149</v>
      </c>
      <c r="B211" s="3" t="s">
        <v>114</v>
      </c>
      <c r="C211" s="3" t="s">
        <v>155</v>
      </c>
      <c r="D211" s="3">
        <v>2018</v>
      </c>
      <c r="E211" s="3" t="s">
        <v>95</v>
      </c>
      <c r="F211" t="s">
        <v>96</v>
      </c>
      <c r="I211">
        <v>0</v>
      </c>
      <c r="J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 t="s">
        <v>13</v>
      </c>
      <c r="AI211">
        <v>0</v>
      </c>
      <c r="AJ211">
        <v>0</v>
      </c>
    </row>
    <row r="212" spans="1:36" x14ac:dyDescent="0.25">
      <c r="A212" s="3" t="s">
        <v>149</v>
      </c>
      <c r="B212" s="3" t="s">
        <v>114</v>
      </c>
      <c r="C212" s="3" t="s">
        <v>155</v>
      </c>
      <c r="D212" s="3">
        <v>2018</v>
      </c>
      <c r="E212" s="3">
        <v>0</v>
      </c>
      <c r="F212" t="s">
        <v>97</v>
      </c>
      <c r="I212">
        <v>0</v>
      </c>
      <c r="J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</row>
    <row r="213" spans="1:36" x14ac:dyDescent="0.25">
      <c r="A213" s="3" t="s">
        <v>149</v>
      </c>
      <c r="B213" s="3" t="s">
        <v>114</v>
      </c>
      <c r="C213" s="3" t="s">
        <v>155</v>
      </c>
      <c r="D213" s="3">
        <v>2018</v>
      </c>
      <c r="E213" s="3">
        <v>0</v>
      </c>
      <c r="F213" t="s">
        <v>98</v>
      </c>
      <c r="I213">
        <v>0</v>
      </c>
      <c r="J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 t="s">
        <v>13</v>
      </c>
      <c r="AI213">
        <v>0</v>
      </c>
      <c r="AJ213">
        <v>0</v>
      </c>
    </row>
    <row r="214" spans="1:36" x14ac:dyDescent="0.25">
      <c r="A214" s="3" t="s">
        <v>149</v>
      </c>
      <c r="B214" s="3" t="s">
        <v>114</v>
      </c>
      <c r="C214" s="3" t="s">
        <v>155</v>
      </c>
      <c r="D214" s="3">
        <v>2018</v>
      </c>
      <c r="E214" s="3">
        <v>0</v>
      </c>
      <c r="F214" t="s">
        <v>99</v>
      </c>
      <c r="I214">
        <v>81</v>
      </c>
      <c r="J214">
        <v>81</v>
      </c>
      <c r="M214">
        <v>83</v>
      </c>
      <c r="N214">
        <v>2</v>
      </c>
      <c r="O214">
        <v>83</v>
      </c>
      <c r="P214">
        <v>0</v>
      </c>
      <c r="Q214">
        <v>84</v>
      </c>
      <c r="R214">
        <v>1</v>
      </c>
      <c r="S214">
        <v>84</v>
      </c>
      <c r="T214">
        <v>0</v>
      </c>
      <c r="U214">
        <v>84</v>
      </c>
      <c r="V214">
        <v>0</v>
      </c>
      <c r="W214">
        <v>84</v>
      </c>
      <c r="X214">
        <v>0</v>
      </c>
      <c r="Y214">
        <v>84</v>
      </c>
      <c r="Z214">
        <v>0</v>
      </c>
      <c r="AA214">
        <v>84</v>
      </c>
      <c r="AB214">
        <v>0</v>
      </c>
      <c r="AC214">
        <v>84</v>
      </c>
      <c r="AD214">
        <v>0</v>
      </c>
      <c r="AE214">
        <v>100</v>
      </c>
      <c r="AF214">
        <v>84</v>
      </c>
      <c r="AG214">
        <v>165</v>
      </c>
      <c r="AH214" t="s">
        <v>13</v>
      </c>
      <c r="AI214">
        <v>0</v>
      </c>
      <c r="AJ214">
        <v>0</v>
      </c>
    </row>
    <row r="215" spans="1:36" x14ac:dyDescent="0.25">
      <c r="A215" s="3" t="s">
        <v>149</v>
      </c>
      <c r="B215" s="3" t="s">
        <v>114</v>
      </c>
      <c r="C215" s="3" t="s">
        <v>155</v>
      </c>
      <c r="D215" s="3">
        <v>2018</v>
      </c>
      <c r="E215" s="3">
        <v>0</v>
      </c>
      <c r="F215" t="s">
        <v>100</v>
      </c>
      <c r="I215">
        <v>1</v>
      </c>
      <c r="J215">
        <v>1</v>
      </c>
      <c r="M215">
        <v>1</v>
      </c>
      <c r="N215">
        <v>0</v>
      </c>
      <c r="O215">
        <v>2</v>
      </c>
      <c r="P215">
        <v>1</v>
      </c>
      <c r="Q215">
        <v>2</v>
      </c>
      <c r="R215">
        <v>0</v>
      </c>
      <c r="S215">
        <v>2</v>
      </c>
      <c r="T215">
        <v>0</v>
      </c>
      <c r="U215">
        <v>2</v>
      </c>
      <c r="V215">
        <v>0</v>
      </c>
      <c r="W215">
        <v>2</v>
      </c>
      <c r="X215">
        <v>0</v>
      </c>
      <c r="Y215">
        <v>2</v>
      </c>
      <c r="Z215">
        <v>0</v>
      </c>
      <c r="AA215">
        <v>2</v>
      </c>
      <c r="AB215">
        <v>0</v>
      </c>
      <c r="AC215">
        <v>2</v>
      </c>
      <c r="AD215">
        <v>0</v>
      </c>
      <c r="AE215">
        <v>2</v>
      </c>
      <c r="AF215">
        <v>2</v>
      </c>
      <c r="AG215">
        <v>4</v>
      </c>
      <c r="AH215" t="s">
        <v>13</v>
      </c>
      <c r="AI215">
        <v>0</v>
      </c>
      <c r="AJ215">
        <v>0</v>
      </c>
    </row>
    <row r="216" spans="1:36" x14ac:dyDescent="0.25">
      <c r="A216" s="3" t="s">
        <v>149</v>
      </c>
      <c r="B216" s="3" t="s">
        <v>114</v>
      </c>
      <c r="C216" s="3" t="s">
        <v>155</v>
      </c>
      <c r="D216" s="3">
        <v>2018</v>
      </c>
      <c r="E216" s="3">
        <v>0</v>
      </c>
      <c r="F216" t="s">
        <v>101</v>
      </c>
      <c r="I216">
        <v>0</v>
      </c>
      <c r="J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 t="s">
        <v>13</v>
      </c>
      <c r="AI216">
        <v>0</v>
      </c>
      <c r="AJ216">
        <v>0</v>
      </c>
    </row>
    <row r="217" spans="1:36" x14ac:dyDescent="0.25">
      <c r="A217" s="3" t="s">
        <v>149</v>
      </c>
      <c r="B217" s="3" t="s">
        <v>114</v>
      </c>
      <c r="C217" s="3" t="s">
        <v>155</v>
      </c>
      <c r="D217" s="3">
        <v>2018</v>
      </c>
      <c r="E217" s="3">
        <v>0</v>
      </c>
      <c r="F217" t="s">
        <v>102</v>
      </c>
      <c r="I217">
        <v>30</v>
      </c>
      <c r="J217">
        <v>30</v>
      </c>
      <c r="M217">
        <v>36</v>
      </c>
      <c r="N217">
        <v>6</v>
      </c>
      <c r="O217">
        <v>36</v>
      </c>
      <c r="P217">
        <v>0</v>
      </c>
      <c r="Q217">
        <v>36</v>
      </c>
      <c r="R217">
        <v>0</v>
      </c>
      <c r="S217">
        <v>36</v>
      </c>
      <c r="T217">
        <v>0</v>
      </c>
      <c r="U217">
        <v>36</v>
      </c>
      <c r="V217">
        <v>0</v>
      </c>
      <c r="W217">
        <v>36</v>
      </c>
      <c r="X217">
        <v>0</v>
      </c>
      <c r="Y217">
        <v>36</v>
      </c>
      <c r="Z217">
        <v>0</v>
      </c>
      <c r="AA217">
        <v>36</v>
      </c>
      <c r="AB217">
        <v>0</v>
      </c>
      <c r="AC217">
        <v>36</v>
      </c>
      <c r="AD217">
        <v>0</v>
      </c>
      <c r="AE217">
        <v>36</v>
      </c>
      <c r="AF217">
        <v>36</v>
      </c>
      <c r="AG217">
        <v>61</v>
      </c>
      <c r="AH217" t="s">
        <v>13</v>
      </c>
      <c r="AI217">
        <v>0</v>
      </c>
      <c r="AJ217">
        <v>0</v>
      </c>
    </row>
    <row r="218" spans="1:36" x14ac:dyDescent="0.25">
      <c r="A218" s="3" t="s">
        <v>149</v>
      </c>
      <c r="B218" s="3" t="s">
        <v>114</v>
      </c>
      <c r="C218" s="3" t="s">
        <v>155</v>
      </c>
      <c r="D218" s="3">
        <v>2018</v>
      </c>
      <c r="E218" s="3">
        <v>0</v>
      </c>
      <c r="F218" t="s">
        <v>103</v>
      </c>
      <c r="I218">
        <v>0</v>
      </c>
      <c r="J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 t="s">
        <v>13</v>
      </c>
      <c r="AI218">
        <v>0</v>
      </c>
      <c r="AJ218">
        <v>0</v>
      </c>
    </row>
    <row r="219" spans="1:36" x14ac:dyDescent="0.25">
      <c r="A219" s="3" t="s">
        <v>149</v>
      </c>
      <c r="B219" s="3" t="s">
        <v>114</v>
      </c>
      <c r="C219" s="3" t="s">
        <v>155</v>
      </c>
      <c r="D219" s="3">
        <v>2018</v>
      </c>
      <c r="E219" s="3">
        <v>0</v>
      </c>
      <c r="F219" t="s">
        <v>104</v>
      </c>
      <c r="I219">
        <v>0</v>
      </c>
      <c r="J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</row>
    <row r="220" spans="1:36" x14ac:dyDescent="0.25">
      <c r="A220" s="3" t="s">
        <v>149</v>
      </c>
      <c r="B220" s="3" t="s">
        <v>114</v>
      </c>
      <c r="C220" s="3" t="s">
        <v>155</v>
      </c>
      <c r="D220" s="3">
        <v>2018</v>
      </c>
      <c r="E220" s="3">
        <v>16</v>
      </c>
      <c r="F220" t="s">
        <v>156</v>
      </c>
      <c r="I220">
        <v>1</v>
      </c>
      <c r="J220">
        <v>1</v>
      </c>
      <c r="M220">
        <v>7</v>
      </c>
      <c r="N220">
        <v>6</v>
      </c>
      <c r="O220">
        <v>9</v>
      </c>
      <c r="P220">
        <v>2</v>
      </c>
      <c r="Q220">
        <v>10</v>
      </c>
      <c r="R220">
        <v>1</v>
      </c>
      <c r="S220">
        <v>10</v>
      </c>
      <c r="T220">
        <v>0</v>
      </c>
      <c r="U220">
        <v>10</v>
      </c>
      <c r="V220">
        <v>0</v>
      </c>
      <c r="W220">
        <v>10</v>
      </c>
      <c r="X220">
        <v>0</v>
      </c>
      <c r="Y220">
        <v>10</v>
      </c>
      <c r="Z220">
        <v>0</v>
      </c>
      <c r="AA220">
        <v>10</v>
      </c>
      <c r="AB220">
        <v>0</v>
      </c>
      <c r="AC220">
        <v>10</v>
      </c>
      <c r="AD220">
        <v>0</v>
      </c>
      <c r="AE220">
        <v>10</v>
      </c>
      <c r="AF220">
        <v>10</v>
      </c>
      <c r="AG220">
        <v>10</v>
      </c>
      <c r="AH220" t="s">
        <v>13</v>
      </c>
      <c r="AI220">
        <v>0</v>
      </c>
      <c r="AJ220">
        <v>0</v>
      </c>
    </row>
    <row r="221" spans="1:36" x14ac:dyDescent="0.25">
      <c r="A221" s="3" t="s">
        <v>149</v>
      </c>
      <c r="B221" s="3" t="s">
        <v>114</v>
      </c>
      <c r="C221" s="3" t="s">
        <v>155</v>
      </c>
      <c r="D221" s="3">
        <v>2018</v>
      </c>
      <c r="E221" s="3">
        <v>17</v>
      </c>
      <c r="F221" t="s">
        <v>157</v>
      </c>
      <c r="I221">
        <v>6</v>
      </c>
      <c r="J221">
        <v>6</v>
      </c>
      <c r="M221">
        <v>8</v>
      </c>
      <c r="N221">
        <v>2</v>
      </c>
      <c r="O221">
        <v>8</v>
      </c>
      <c r="P221">
        <v>0</v>
      </c>
      <c r="Q221">
        <v>9</v>
      </c>
      <c r="R221">
        <v>1</v>
      </c>
      <c r="S221">
        <v>9</v>
      </c>
      <c r="T221">
        <v>0</v>
      </c>
      <c r="U221">
        <v>9</v>
      </c>
      <c r="V221">
        <v>0</v>
      </c>
      <c r="W221">
        <v>9</v>
      </c>
      <c r="X221">
        <v>0</v>
      </c>
      <c r="Y221">
        <v>9</v>
      </c>
      <c r="Z221">
        <v>0</v>
      </c>
      <c r="AA221">
        <v>9</v>
      </c>
      <c r="AB221">
        <v>0</v>
      </c>
      <c r="AC221">
        <v>9</v>
      </c>
      <c r="AD221">
        <v>0</v>
      </c>
      <c r="AE221">
        <v>20</v>
      </c>
      <c r="AF221">
        <v>9</v>
      </c>
      <c r="AG221">
        <v>9</v>
      </c>
      <c r="AH221" t="s">
        <v>13</v>
      </c>
      <c r="AI221">
        <v>0</v>
      </c>
      <c r="AJ221">
        <v>0</v>
      </c>
    </row>
    <row r="222" spans="1:36" x14ac:dyDescent="0.25">
      <c r="A222" s="3" t="s">
        <v>149</v>
      </c>
      <c r="B222" s="3" t="s">
        <v>114</v>
      </c>
      <c r="C222" s="3" t="s">
        <v>155</v>
      </c>
      <c r="D222" s="3">
        <v>2018</v>
      </c>
      <c r="E222" s="3">
        <v>18</v>
      </c>
      <c r="F222">
        <v>0</v>
      </c>
      <c r="I222">
        <v>0</v>
      </c>
      <c r="J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 t="s">
        <v>13</v>
      </c>
      <c r="AI222">
        <v>0</v>
      </c>
      <c r="AJ222">
        <v>0</v>
      </c>
    </row>
    <row r="223" spans="1:36" x14ac:dyDescent="0.25">
      <c r="A223" s="3" t="s">
        <v>149</v>
      </c>
      <c r="B223" s="3" t="s">
        <v>114</v>
      </c>
      <c r="C223" s="3" t="s">
        <v>155</v>
      </c>
      <c r="D223" s="3">
        <v>2018</v>
      </c>
      <c r="E223" s="3">
        <v>19</v>
      </c>
      <c r="F223">
        <v>0</v>
      </c>
      <c r="I223">
        <v>0</v>
      </c>
      <c r="J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 t="s">
        <v>13</v>
      </c>
      <c r="AI223">
        <v>0</v>
      </c>
      <c r="AJ223">
        <v>0</v>
      </c>
    </row>
    <row r="224" spans="1:36" x14ac:dyDescent="0.25">
      <c r="A224" s="3" t="s">
        <v>149</v>
      </c>
      <c r="B224" s="3" t="s">
        <v>114</v>
      </c>
      <c r="C224" s="3" t="s">
        <v>155</v>
      </c>
      <c r="D224" s="3">
        <v>2018</v>
      </c>
      <c r="E224" s="3">
        <v>20</v>
      </c>
      <c r="F224">
        <v>0</v>
      </c>
      <c r="I224">
        <v>0</v>
      </c>
      <c r="J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 t="s">
        <v>13</v>
      </c>
      <c r="AI224">
        <v>0</v>
      </c>
      <c r="AJ224">
        <v>0</v>
      </c>
    </row>
    <row r="225" spans="1:36" x14ac:dyDescent="0.25">
      <c r="A225" s="3" t="s">
        <v>149</v>
      </c>
      <c r="B225" s="3" t="s">
        <v>114</v>
      </c>
      <c r="C225" s="3" t="s">
        <v>155</v>
      </c>
      <c r="D225" s="3">
        <v>2018</v>
      </c>
      <c r="E225" s="3">
        <v>21</v>
      </c>
      <c r="F225">
        <v>0</v>
      </c>
      <c r="I225">
        <v>0</v>
      </c>
      <c r="J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 t="s">
        <v>13</v>
      </c>
      <c r="AI225">
        <v>0</v>
      </c>
      <c r="AJ225">
        <v>0</v>
      </c>
    </row>
    <row r="226" spans="1:36" x14ac:dyDescent="0.25">
      <c r="A226" s="3" t="s">
        <v>149</v>
      </c>
      <c r="B226" s="3" t="s">
        <v>114</v>
      </c>
      <c r="C226" s="3" t="s">
        <v>155</v>
      </c>
      <c r="D226" s="3">
        <v>2018</v>
      </c>
      <c r="E226" s="3">
        <v>22</v>
      </c>
      <c r="F226">
        <v>0</v>
      </c>
      <c r="I226">
        <v>0</v>
      </c>
      <c r="J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 t="s">
        <v>13</v>
      </c>
      <c r="AI226">
        <v>0</v>
      </c>
      <c r="AJ226">
        <v>0</v>
      </c>
    </row>
    <row r="227" spans="1:36" x14ac:dyDescent="0.25">
      <c r="A227" s="3" t="s">
        <v>149</v>
      </c>
      <c r="B227" s="3" t="s">
        <v>114</v>
      </c>
      <c r="C227" s="3" t="s">
        <v>155</v>
      </c>
      <c r="D227" s="3">
        <v>2018</v>
      </c>
      <c r="E227" s="3">
        <v>23</v>
      </c>
      <c r="F227">
        <v>0</v>
      </c>
      <c r="I227">
        <v>0</v>
      </c>
      <c r="J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 t="s">
        <v>13</v>
      </c>
      <c r="AI227">
        <v>0</v>
      </c>
      <c r="AJ227">
        <v>0</v>
      </c>
    </row>
    <row r="228" spans="1:36" x14ac:dyDescent="0.25">
      <c r="A228" s="3" t="s">
        <v>149</v>
      </c>
      <c r="B228" s="3" t="s">
        <v>114</v>
      </c>
      <c r="C228" s="3" t="s">
        <v>155</v>
      </c>
      <c r="D228" s="3">
        <v>2018</v>
      </c>
      <c r="E228" s="3">
        <v>24</v>
      </c>
      <c r="F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 t="s">
        <v>13</v>
      </c>
      <c r="AI228">
        <v>0</v>
      </c>
      <c r="AJ228">
        <v>0</v>
      </c>
    </row>
    <row r="229" spans="1:36" x14ac:dyDescent="0.25">
      <c r="A229" s="3" t="s">
        <v>149</v>
      </c>
      <c r="B229" s="3" t="s">
        <v>114</v>
      </c>
      <c r="C229" s="3" t="s">
        <v>155</v>
      </c>
      <c r="D229" s="3">
        <v>2018</v>
      </c>
      <c r="E229" s="3">
        <v>25</v>
      </c>
      <c r="F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 t="s">
        <v>13</v>
      </c>
      <c r="AI229">
        <v>0</v>
      </c>
      <c r="AJ229">
        <v>0</v>
      </c>
    </row>
    <row r="230" spans="1:36" x14ac:dyDescent="0.25">
      <c r="A230" s="3" t="s">
        <v>149</v>
      </c>
      <c r="B230" s="3" t="s">
        <v>164</v>
      </c>
      <c r="C230" s="3" t="s">
        <v>158</v>
      </c>
      <c r="D230" s="3">
        <v>2018</v>
      </c>
      <c r="E230" s="3">
        <v>0</v>
      </c>
      <c r="F230" t="s">
        <v>12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1:36" x14ac:dyDescent="0.25">
      <c r="A231" s="3" t="s">
        <v>149</v>
      </c>
      <c r="B231" s="3" t="s">
        <v>164</v>
      </c>
      <c r="C231" s="3" t="s">
        <v>158</v>
      </c>
      <c r="D231" s="3">
        <v>2018</v>
      </c>
      <c r="E231" s="3">
        <v>1</v>
      </c>
      <c r="F231" t="s">
        <v>14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3</v>
      </c>
      <c r="AH231" t="s">
        <v>13</v>
      </c>
      <c r="AI231">
        <v>0</v>
      </c>
      <c r="AJ231">
        <v>0</v>
      </c>
    </row>
    <row r="232" spans="1:36" x14ac:dyDescent="0.25">
      <c r="A232" s="3" t="s">
        <v>149</v>
      </c>
      <c r="B232" s="3" t="s">
        <v>164</v>
      </c>
      <c r="C232" s="3" t="s">
        <v>158</v>
      </c>
      <c r="D232" s="3">
        <v>2018</v>
      </c>
      <c r="E232" s="3" t="s">
        <v>15</v>
      </c>
      <c r="F232" t="s">
        <v>16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 t="s">
        <v>13</v>
      </c>
      <c r="AI232">
        <v>0</v>
      </c>
      <c r="AJ232">
        <v>0</v>
      </c>
    </row>
    <row r="233" spans="1:36" x14ac:dyDescent="0.25">
      <c r="A233" s="3" t="s">
        <v>149</v>
      </c>
      <c r="B233" s="3" t="s">
        <v>164</v>
      </c>
      <c r="C233" s="3" t="s">
        <v>158</v>
      </c>
      <c r="D233" s="3">
        <v>2018</v>
      </c>
      <c r="E233" s="3" t="s">
        <v>17</v>
      </c>
      <c r="F233" t="s">
        <v>18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2</v>
      </c>
      <c r="AH233" t="s">
        <v>13</v>
      </c>
      <c r="AI233">
        <v>0</v>
      </c>
      <c r="AJ233">
        <v>0</v>
      </c>
    </row>
    <row r="234" spans="1:36" x14ac:dyDescent="0.25">
      <c r="A234" s="3" t="s">
        <v>149</v>
      </c>
      <c r="B234" s="3" t="s">
        <v>164</v>
      </c>
      <c r="C234" s="3" t="s">
        <v>158</v>
      </c>
      <c r="D234" s="3">
        <v>2018</v>
      </c>
      <c r="E234" s="3" t="s">
        <v>19</v>
      </c>
      <c r="F234" t="s">
        <v>20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 t="s">
        <v>13</v>
      </c>
      <c r="AI234">
        <v>0</v>
      </c>
      <c r="AJ234">
        <v>0</v>
      </c>
    </row>
    <row r="235" spans="1:36" x14ac:dyDescent="0.25">
      <c r="A235" s="3" t="s">
        <v>149</v>
      </c>
      <c r="B235" s="3" t="s">
        <v>164</v>
      </c>
      <c r="C235" s="3" t="s">
        <v>158</v>
      </c>
      <c r="D235" s="3">
        <v>2018</v>
      </c>
      <c r="E235" s="3">
        <v>2</v>
      </c>
      <c r="F235" t="s">
        <v>21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 t="s">
        <v>13</v>
      </c>
      <c r="AI235">
        <v>0</v>
      </c>
      <c r="AJ235">
        <v>0</v>
      </c>
    </row>
    <row r="236" spans="1:36" x14ac:dyDescent="0.25">
      <c r="A236" s="3" t="s">
        <v>149</v>
      </c>
      <c r="B236" s="3" t="s">
        <v>164</v>
      </c>
      <c r="C236" s="3" t="s">
        <v>158</v>
      </c>
      <c r="D236" s="3">
        <v>2018</v>
      </c>
      <c r="E236" s="3" t="s">
        <v>22</v>
      </c>
      <c r="F236" t="s">
        <v>16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 t="s">
        <v>13</v>
      </c>
      <c r="AI236">
        <v>0</v>
      </c>
      <c r="AJ236">
        <v>0</v>
      </c>
    </row>
    <row r="237" spans="1:36" x14ac:dyDescent="0.25">
      <c r="A237" s="3" t="s">
        <v>149</v>
      </c>
      <c r="B237" s="3" t="s">
        <v>164</v>
      </c>
      <c r="C237" s="3" t="s">
        <v>158</v>
      </c>
      <c r="D237" s="3">
        <v>2018</v>
      </c>
      <c r="E237" s="3" t="s">
        <v>23</v>
      </c>
      <c r="F237" t="s">
        <v>20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 t="s">
        <v>13</v>
      </c>
      <c r="AI237">
        <v>0</v>
      </c>
      <c r="AJ237">
        <v>0</v>
      </c>
    </row>
    <row r="238" spans="1:36" x14ac:dyDescent="0.25">
      <c r="A238" s="3" t="s">
        <v>149</v>
      </c>
      <c r="B238" s="3" t="s">
        <v>164</v>
      </c>
      <c r="C238" s="3" t="s">
        <v>158</v>
      </c>
      <c r="D238" s="3">
        <v>2018</v>
      </c>
      <c r="E238" s="3">
        <v>3</v>
      </c>
      <c r="F238" t="s">
        <v>24</v>
      </c>
      <c r="I238">
        <v>0</v>
      </c>
      <c r="J238">
        <v>0</v>
      </c>
      <c r="M238">
        <v>3</v>
      </c>
      <c r="N238">
        <v>3</v>
      </c>
      <c r="O238">
        <v>6</v>
      </c>
      <c r="P238">
        <v>3</v>
      </c>
      <c r="Q238">
        <v>9</v>
      </c>
      <c r="R238">
        <v>3</v>
      </c>
      <c r="S238">
        <v>9</v>
      </c>
      <c r="T238">
        <v>0</v>
      </c>
      <c r="U238">
        <v>9</v>
      </c>
      <c r="V238">
        <v>0</v>
      </c>
      <c r="W238">
        <v>9</v>
      </c>
      <c r="X238">
        <v>0</v>
      </c>
      <c r="Y238">
        <v>9</v>
      </c>
      <c r="Z238">
        <v>0</v>
      </c>
      <c r="AA238">
        <v>9</v>
      </c>
      <c r="AB238">
        <v>0</v>
      </c>
      <c r="AC238">
        <v>9</v>
      </c>
      <c r="AD238">
        <v>0</v>
      </c>
      <c r="AE238">
        <v>0</v>
      </c>
      <c r="AF238">
        <v>9</v>
      </c>
      <c r="AG238">
        <v>39</v>
      </c>
      <c r="AH238" t="s">
        <v>13</v>
      </c>
      <c r="AI238">
        <v>0</v>
      </c>
      <c r="AJ238">
        <v>0</v>
      </c>
    </row>
    <row r="239" spans="1:36" x14ac:dyDescent="0.25">
      <c r="A239" s="3" t="s">
        <v>149</v>
      </c>
      <c r="B239" s="3" t="s">
        <v>164</v>
      </c>
      <c r="C239" s="3" t="s">
        <v>158</v>
      </c>
      <c r="D239" s="3">
        <v>2018</v>
      </c>
      <c r="E239" s="3" t="s">
        <v>25</v>
      </c>
      <c r="F239" t="s">
        <v>16</v>
      </c>
      <c r="I239">
        <v>0</v>
      </c>
      <c r="J239">
        <v>0</v>
      </c>
      <c r="M239">
        <v>3</v>
      </c>
      <c r="N239">
        <v>3</v>
      </c>
      <c r="O239">
        <v>6</v>
      </c>
      <c r="P239">
        <v>3</v>
      </c>
      <c r="Q239">
        <v>9</v>
      </c>
      <c r="R239">
        <v>3</v>
      </c>
      <c r="S239">
        <v>9</v>
      </c>
      <c r="T239">
        <v>0</v>
      </c>
      <c r="U239">
        <v>9</v>
      </c>
      <c r="V239">
        <v>0</v>
      </c>
      <c r="W239">
        <v>9</v>
      </c>
      <c r="X239">
        <v>0</v>
      </c>
      <c r="Y239">
        <v>9</v>
      </c>
      <c r="Z239">
        <v>0</v>
      </c>
      <c r="AA239">
        <v>9</v>
      </c>
      <c r="AB239">
        <v>0</v>
      </c>
      <c r="AC239">
        <v>9</v>
      </c>
      <c r="AD239">
        <v>0</v>
      </c>
      <c r="AE239">
        <v>0</v>
      </c>
      <c r="AF239">
        <v>9</v>
      </c>
      <c r="AG239">
        <v>39</v>
      </c>
      <c r="AH239" t="s">
        <v>13</v>
      </c>
      <c r="AI239">
        <v>0</v>
      </c>
      <c r="AJ239">
        <v>0</v>
      </c>
    </row>
    <row r="240" spans="1:36" x14ac:dyDescent="0.25">
      <c r="A240" s="3" t="s">
        <v>149</v>
      </c>
      <c r="B240" s="3" t="s">
        <v>164</v>
      </c>
      <c r="C240" s="3" t="s">
        <v>158</v>
      </c>
      <c r="D240" s="3">
        <v>2018</v>
      </c>
      <c r="E240" s="3" t="s">
        <v>26</v>
      </c>
      <c r="F240" t="s">
        <v>20</v>
      </c>
      <c r="I240">
        <v>0</v>
      </c>
      <c r="J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 t="s">
        <v>13</v>
      </c>
      <c r="AI240">
        <v>0</v>
      </c>
      <c r="AJ240">
        <v>0</v>
      </c>
    </row>
    <row r="241" spans="1:36" x14ac:dyDescent="0.25">
      <c r="A241" s="3" t="s">
        <v>149</v>
      </c>
      <c r="B241" s="3" t="s">
        <v>164</v>
      </c>
      <c r="C241" s="3" t="s">
        <v>158</v>
      </c>
      <c r="D241" s="3">
        <v>2018</v>
      </c>
      <c r="E241" s="3">
        <v>4</v>
      </c>
      <c r="F241" t="s">
        <v>27</v>
      </c>
      <c r="I241">
        <v>0</v>
      </c>
      <c r="J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6</v>
      </c>
      <c r="AH241" t="s">
        <v>13</v>
      </c>
      <c r="AI241">
        <v>0</v>
      </c>
      <c r="AJ241">
        <v>0</v>
      </c>
    </row>
    <row r="242" spans="1:36" x14ac:dyDescent="0.25">
      <c r="A242" s="3" t="s">
        <v>149</v>
      </c>
      <c r="B242" s="3" t="s">
        <v>164</v>
      </c>
      <c r="C242" s="3" t="s">
        <v>158</v>
      </c>
      <c r="D242" s="3">
        <v>2018</v>
      </c>
      <c r="E242" s="3" t="s">
        <v>28</v>
      </c>
      <c r="F242" t="s">
        <v>16</v>
      </c>
      <c r="I242">
        <v>0</v>
      </c>
      <c r="J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6</v>
      </c>
      <c r="AH242" t="s">
        <v>13</v>
      </c>
      <c r="AI242">
        <v>0</v>
      </c>
      <c r="AJ242">
        <v>0</v>
      </c>
    </row>
    <row r="243" spans="1:36" x14ac:dyDescent="0.25">
      <c r="A243" s="3" t="s">
        <v>149</v>
      </c>
      <c r="B243" s="3" t="s">
        <v>164</v>
      </c>
      <c r="C243" s="3" t="s">
        <v>158</v>
      </c>
      <c r="D243" s="3">
        <v>2018</v>
      </c>
      <c r="E243" s="3" t="s">
        <v>29</v>
      </c>
      <c r="F243" t="s">
        <v>20</v>
      </c>
      <c r="I243">
        <v>0</v>
      </c>
      <c r="J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 t="s">
        <v>13</v>
      </c>
      <c r="AI243">
        <v>0</v>
      </c>
      <c r="AJ243">
        <v>0</v>
      </c>
    </row>
    <row r="244" spans="1:36" x14ac:dyDescent="0.25">
      <c r="A244" s="3" t="s">
        <v>149</v>
      </c>
      <c r="B244" s="3" t="s">
        <v>164</v>
      </c>
      <c r="C244" s="3" t="s">
        <v>158</v>
      </c>
      <c r="D244" s="3">
        <v>2018</v>
      </c>
      <c r="E244" s="3">
        <v>5</v>
      </c>
      <c r="F244" t="s">
        <v>30</v>
      </c>
      <c r="I244">
        <v>0</v>
      </c>
      <c r="J244">
        <v>0</v>
      </c>
      <c r="M244">
        <v>5</v>
      </c>
      <c r="N244">
        <v>5</v>
      </c>
      <c r="O244">
        <v>10</v>
      </c>
      <c r="P244">
        <v>5</v>
      </c>
      <c r="Q244">
        <v>16</v>
      </c>
      <c r="R244">
        <v>6</v>
      </c>
      <c r="S244">
        <v>16</v>
      </c>
      <c r="T244">
        <v>0</v>
      </c>
      <c r="U244">
        <v>16</v>
      </c>
      <c r="V244">
        <v>0</v>
      </c>
      <c r="W244">
        <v>16</v>
      </c>
      <c r="X244">
        <v>0</v>
      </c>
      <c r="Y244">
        <v>16</v>
      </c>
      <c r="Z244">
        <v>0</v>
      </c>
      <c r="AA244">
        <v>16</v>
      </c>
      <c r="AB244">
        <v>0</v>
      </c>
      <c r="AC244">
        <v>16</v>
      </c>
      <c r="AD244">
        <v>0</v>
      </c>
      <c r="AE244">
        <v>0</v>
      </c>
      <c r="AF244">
        <v>16</v>
      </c>
      <c r="AG244">
        <v>56</v>
      </c>
      <c r="AH244" t="s">
        <v>13</v>
      </c>
      <c r="AI244">
        <v>0</v>
      </c>
      <c r="AJ244">
        <v>0</v>
      </c>
    </row>
    <row r="245" spans="1:36" x14ac:dyDescent="0.25">
      <c r="A245" s="3" t="s">
        <v>149</v>
      </c>
      <c r="B245" s="3" t="s">
        <v>164</v>
      </c>
      <c r="C245" s="3" t="s">
        <v>158</v>
      </c>
      <c r="D245" s="3">
        <v>2018</v>
      </c>
      <c r="E245" s="3" t="s">
        <v>31</v>
      </c>
      <c r="F245" t="s">
        <v>32</v>
      </c>
      <c r="I245">
        <v>0</v>
      </c>
      <c r="J245">
        <v>0</v>
      </c>
      <c r="M245">
        <v>5</v>
      </c>
      <c r="N245">
        <v>5</v>
      </c>
      <c r="O245">
        <v>10</v>
      </c>
      <c r="P245">
        <v>5</v>
      </c>
      <c r="Q245">
        <v>15</v>
      </c>
      <c r="R245">
        <v>5</v>
      </c>
      <c r="S245">
        <v>15</v>
      </c>
      <c r="T245">
        <v>0</v>
      </c>
      <c r="U245">
        <v>15</v>
      </c>
      <c r="V245">
        <v>0</v>
      </c>
      <c r="W245">
        <v>15</v>
      </c>
      <c r="X245">
        <v>0</v>
      </c>
      <c r="Y245">
        <v>15</v>
      </c>
      <c r="Z245">
        <v>0</v>
      </c>
      <c r="AA245">
        <v>15</v>
      </c>
      <c r="AB245">
        <v>0</v>
      </c>
      <c r="AC245">
        <v>15</v>
      </c>
      <c r="AD245">
        <v>0</v>
      </c>
      <c r="AE245">
        <v>0</v>
      </c>
      <c r="AF245">
        <v>15</v>
      </c>
      <c r="AG245">
        <v>55</v>
      </c>
      <c r="AH245" t="s">
        <v>13</v>
      </c>
      <c r="AI245">
        <v>0</v>
      </c>
      <c r="AJ245">
        <v>0</v>
      </c>
    </row>
    <row r="246" spans="1:36" x14ac:dyDescent="0.25">
      <c r="A246" s="3" t="s">
        <v>149</v>
      </c>
      <c r="B246" s="3" t="s">
        <v>164</v>
      </c>
      <c r="C246" s="3" t="s">
        <v>158</v>
      </c>
      <c r="D246" s="3">
        <v>2018</v>
      </c>
      <c r="E246" s="3" t="s">
        <v>33</v>
      </c>
      <c r="F246" t="s">
        <v>34</v>
      </c>
      <c r="I246">
        <v>0</v>
      </c>
      <c r="J246">
        <v>0</v>
      </c>
      <c r="M246">
        <v>2</v>
      </c>
      <c r="N246">
        <v>2</v>
      </c>
      <c r="O246">
        <v>4</v>
      </c>
      <c r="P246">
        <v>2</v>
      </c>
      <c r="Q246">
        <v>6</v>
      </c>
      <c r="R246">
        <v>2</v>
      </c>
      <c r="S246">
        <v>6</v>
      </c>
      <c r="T246">
        <v>0</v>
      </c>
      <c r="U246">
        <v>6</v>
      </c>
      <c r="V246">
        <v>0</v>
      </c>
      <c r="W246">
        <v>6</v>
      </c>
      <c r="X246">
        <v>0</v>
      </c>
      <c r="Y246">
        <v>6</v>
      </c>
      <c r="Z246">
        <v>0</v>
      </c>
      <c r="AA246">
        <v>6</v>
      </c>
      <c r="AB246">
        <v>0</v>
      </c>
      <c r="AC246">
        <v>6</v>
      </c>
      <c r="AD246">
        <v>0</v>
      </c>
      <c r="AE246">
        <v>0</v>
      </c>
      <c r="AF246">
        <v>6</v>
      </c>
      <c r="AG246">
        <v>24</v>
      </c>
      <c r="AH246" t="s">
        <v>13</v>
      </c>
      <c r="AI246">
        <v>0</v>
      </c>
      <c r="AJ246">
        <v>0</v>
      </c>
    </row>
    <row r="247" spans="1:36" x14ac:dyDescent="0.25">
      <c r="A247" s="3" t="s">
        <v>149</v>
      </c>
      <c r="B247" s="3" t="s">
        <v>164</v>
      </c>
      <c r="C247" s="3" t="s">
        <v>158</v>
      </c>
      <c r="D247" s="3">
        <v>2018</v>
      </c>
      <c r="E247" s="3" t="s">
        <v>35</v>
      </c>
      <c r="F247" t="s">
        <v>36</v>
      </c>
      <c r="I247">
        <v>0</v>
      </c>
      <c r="J247">
        <v>0</v>
      </c>
      <c r="M247">
        <v>3</v>
      </c>
      <c r="N247">
        <v>3</v>
      </c>
      <c r="O247">
        <v>6</v>
      </c>
      <c r="P247">
        <v>3</v>
      </c>
      <c r="Q247">
        <v>9</v>
      </c>
      <c r="R247">
        <v>3</v>
      </c>
      <c r="S247">
        <v>9</v>
      </c>
      <c r="T247">
        <v>0</v>
      </c>
      <c r="U247">
        <v>9</v>
      </c>
      <c r="V247">
        <v>0</v>
      </c>
      <c r="W247">
        <v>9</v>
      </c>
      <c r="X247">
        <v>0</v>
      </c>
      <c r="Y247">
        <v>9</v>
      </c>
      <c r="Z247">
        <v>0</v>
      </c>
      <c r="AA247">
        <v>9</v>
      </c>
      <c r="AB247">
        <v>0</v>
      </c>
      <c r="AC247">
        <v>9</v>
      </c>
      <c r="AD247">
        <v>0</v>
      </c>
      <c r="AE247">
        <v>0</v>
      </c>
      <c r="AF247">
        <v>9</v>
      </c>
      <c r="AG247">
        <v>39</v>
      </c>
      <c r="AH247" t="s">
        <v>13</v>
      </c>
      <c r="AI247">
        <v>0</v>
      </c>
      <c r="AJ247">
        <v>0</v>
      </c>
    </row>
    <row r="248" spans="1:36" x14ac:dyDescent="0.25">
      <c r="A248" s="3" t="s">
        <v>149</v>
      </c>
      <c r="B248" s="3" t="s">
        <v>164</v>
      </c>
      <c r="C248" s="3" t="s">
        <v>158</v>
      </c>
      <c r="D248" s="3">
        <v>2018</v>
      </c>
      <c r="E248" s="3" t="s">
        <v>37</v>
      </c>
      <c r="F248" t="s">
        <v>38</v>
      </c>
      <c r="I248">
        <v>0</v>
      </c>
      <c r="J248">
        <v>0</v>
      </c>
      <c r="M248">
        <v>5</v>
      </c>
      <c r="N248">
        <v>5</v>
      </c>
      <c r="O248">
        <v>11</v>
      </c>
      <c r="P248">
        <v>6</v>
      </c>
      <c r="Q248">
        <v>17</v>
      </c>
      <c r="R248">
        <v>6</v>
      </c>
      <c r="S248">
        <v>17</v>
      </c>
      <c r="T248">
        <v>0</v>
      </c>
      <c r="U248">
        <v>17</v>
      </c>
      <c r="V248">
        <v>0</v>
      </c>
      <c r="W248">
        <v>17</v>
      </c>
      <c r="X248">
        <v>0</v>
      </c>
      <c r="Y248">
        <v>17</v>
      </c>
      <c r="Z248">
        <v>0</v>
      </c>
      <c r="AA248">
        <v>17</v>
      </c>
      <c r="AB248">
        <v>0</v>
      </c>
      <c r="AC248">
        <v>17</v>
      </c>
      <c r="AD248">
        <v>0</v>
      </c>
      <c r="AE248">
        <v>0</v>
      </c>
      <c r="AF248">
        <v>17</v>
      </c>
      <c r="AG248">
        <v>73</v>
      </c>
      <c r="AH248" t="s">
        <v>13</v>
      </c>
      <c r="AI248">
        <v>0</v>
      </c>
      <c r="AJ248">
        <v>0</v>
      </c>
    </row>
    <row r="249" spans="1:36" x14ac:dyDescent="0.25">
      <c r="A249" s="3" t="s">
        <v>149</v>
      </c>
      <c r="B249" s="3" t="s">
        <v>164</v>
      </c>
      <c r="C249" s="3" t="s">
        <v>158</v>
      </c>
      <c r="D249" s="3">
        <v>2018</v>
      </c>
      <c r="E249" s="3" t="s">
        <v>39</v>
      </c>
      <c r="F249" t="s">
        <v>40</v>
      </c>
      <c r="I249">
        <v>0</v>
      </c>
      <c r="J249">
        <v>0</v>
      </c>
      <c r="M249">
        <v>4</v>
      </c>
      <c r="N249">
        <v>4</v>
      </c>
      <c r="O249">
        <v>8</v>
      </c>
      <c r="P249">
        <v>4</v>
      </c>
      <c r="Q249">
        <v>8</v>
      </c>
      <c r="R249">
        <v>0</v>
      </c>
      <c r="S249">
        <v>8</v>
      </c>
      <c r="T249">
        <v>0</v>
      </c>
      <c r="U249">
        <v>8</v>
      </c>
      <c r="V249">
        <v>0</v>
      </c>
      <c r="W249">
        <v>8</v>
      </c>
      <c r="X249">
        <v>0</v>
      </c>
      <c r="Y249">
        <v>8</v>
      </c>
      <c r="Z249">
        <v>0</v>
      </c>
      <c r="AA249">
        <v>8</v>
      </c>
      <c r="AB249">
        <v>0</v>
      </c>
      <c r="AC249">
        <v>8</v>
      </c>
      <c r="AD249">
        <v>0</v>
      </c>
      <c r="AE249">
        <v>0</v>
      </c>
      <c r="AF249">
        <v>8</v>
      </c>
      <c r="AG249">
        <v>26</v>
      </c>
      <c r="AH249" t="s">
        <v>13</v>
      </c>
      <c r="AI249">
        <v>0</v>
      </c>
      <c r="AJ249">
        <v>0</v>
      </c>
    </row>
    <row r="250" spans="1:36" x14ac:dyDescent="0.25">
      <c r="A250" s="3" t="s">
        <v>149</v>
      </c>
      <c r="B250" s="3" t="s">
        <v>164</v>
      </c>
      <c r="C250" s="3" t="s">
        <v>158</v>
      </c>
      <c r="D250" s="3">
        <v>2018</v>
      </c>
      <c r="E250" s="3" t="s">
        <v>41</v>
      </c>
      <c r="F250">
        <v>0</v>
      </c>
      <c r="I250">
        <v>0</v>
      </c>
      <c r="J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 t="s">
        <v>13</v>
      </c>
      <c r="AI250">
        <v>0</v>
      </c>
      <c r="AJ250">
        <v>0</v>
      </c>
    </row>
    <row r="251" spans="1:36" x14ac:dyDescent="0.25">
      <c r="A251" s="3" t="s">
        <v>149</v>
      </c>
      <c r="B251" s="3" t="s">
        <v>164</v>
      </c>
      <c r="C251" s="3" t="s">
        <v>158</v>
      </c>
      <c r="D251" s="3">
        <v>2018</v>
      </c>
      <c r="E251" s="3">
        <v>6</v>
      </c>
      <c r="F251" t="s">
        <v>42</v>
      </c>
      <c r="I251">
        <v>0</v>
      </c>
      <c r="J251">
        <v>0</v>
      </c>
      <c r="M251">
        <v>7</v>
      </c>
      <c r="N251">
        <v>7</v>
      </c>
      <c r="O251">
        <v>15</v>
      </c>
      <c r="P251">
        <v>8</v>
      </c>
      <c r="Q251">
        <v>25</v>
      </c>
      <c r="R251">
        <v>10</v>
      </c>
      <c r="S251">
        <v>25</v>
      </c>
      <c r="T251">
        <v>0</v>
      </c>
      <c r="U251">
        <v>25</v>
      </c>
      <c r="V251">
        <v>0</v>
      </c>
      <c r="W251">
        <v>25</v>
      </c>
      <c r="X251">
        <v>0</v>
      </c>
      <c r="Y251">
        <v>25</v>
      </c>
      <c r="Z251">
        <v>0</v>
      </c>
      <c r="AA251">
        <v>25</v>
      </c>
      <c r="AB251">
        <v>0</v>
      </c>
      <c r="AC251">
        <v>25</v>
      </c>
      <c r="AD251">
        <v>0</v>
      </c>
      <c r="AE251">
        <v>0</v>
      </c>
      <c r="AF251">
        <v>25</v>
      </c>
      <c r="AG251">
        <v>90</v>
      </c>
      <c r="AH251" t="s">
        <v>13</v>
      </c>
      <c r="AI251">
        <v>0</v>
      </c>
      <c r="AJ251">
        <v>0</v>
      </c>
    </row>
    <row r="252" spans="1:36" x14ac:dyDescent="0.25">
      <c r="A252" s="3" t="s">
        <v>149</v>
      </c>
      <c r="B252" s="3" t="s">
        <v>164</v>
      </c>
      <c r="C252" s="3" t="s">
        <v>158</v>
      </c>
      <c r="D252" s="3">
        <v>2018</v>
      </c>
      <c r="E252" s="3" t="s">
        <v>43</v>
      </c>
      <c r="F252" t="s">
        <v>44</v>
      </c>
      <c r="I252">
        <v>0</v>
      </c>
      <c r="J252">
        <v>0</v>
      </c>
      <c r="M252">
        <v>20</v>
      </c>
      <c r="N252">
        <v>20</v>
      </c>
      <c r="O252">
        <v>35</v>
      </c>
      <c r="P252">
        <v>15</v>
      </c>
      <c r="Q252">
        <v>49</v>
      </c>
      <c r="R252">
        <v>14</v>
      </c>
      <c r="S252">
        <v>49</v>
      </c>
      <c r="T252">
        <v>0</v>
      </c>
      <c r="U252">
        <v>49</v>
      </c>
      <c r="V252">
        <v>0</v>
      </c>
      <c r="W252">
        <v>49</v>
      </c>
      <c r="X252">
        <v>0</v>
      </c>
      <c r="Y252">
        <v>49</v>
      </c>
      <c r="Z252">
        <v>0</v>
      </c>
      <c r="AA252">
        <v>49</v>
      </c>
      <c r="AB252">
        <v>0</v>
      </c>
      <c r="AC252">
        <v>49</v>
      </c>
      <c r="AD252">
        <v>0</v>
      </c>
      <c r="AE252">
        <v>0</v>
      </c>
      <c r="AF252">
        <v>49</v>
      </c>
      <c r="AG252">
        <v>129</v>
      </c>
      <c r="AH252" t="s">
        <v>13</v>
      </c>
      <c r="AI252">
        <v>0</v>
      </c>
      <c r="AJ252">
        <v>0</v>
      </c>
    </row>
    <row r="253" spans="1:36" x14ac:dyDescent="0.25">
      <c r="A253" s="3" t="s">
        <v>149</v>
      </c>
      <c r="B253" s="3" t="s">
        <v>164</v>
      </c>
      <c r="C253" s="3" t="s">
        <v>158</v>
      </c>
      <c r="D253" s="3">
        <v>2018</v>
      </c>
      <c r="E253" s="3" t="s">
        <v>45</v>
      </c>
      <c r="F253" t="s">
        <v>46</v>
      </c>
      <c r="I253">
        <v>0</v>
      </c>
      <c r="J253">
        <v>0</v>
      </c>
      <c r="M253">
        <v>5</v>
      </c>
      <c r="N253">
        <v>5</v>
      </c>
      <c r="O253">
        <v>9</v>
      </c>
      <c r="P253">
        <v>4</v>
      </c>
      <c r="Q253">
        <v>13</v>
      </c>
      <c r="R253">
        <v>4</v>
      </c>
      <c r="S253">
        <v>13</v>
      </c>
      <c r="T253">
        <v>0</v>
      </c>
      <c r="U253">
        <v>13</v>
      </c>
      <c r="V253">
        <v>0</v>
      </c>
      <c r="W253">
        <v>13</v>
      </c>
      <c r="X253">
        <v>0</v>
      </c>
      <c r="Y253">
        <v>13</v>
      </c>
      <c r="Z253">
        <v>0</v>
      </c>
      <c r="AA253">
        <v>13</v>
      </c>
      <c r="AB253">
        <v>0</v>
      </c>
      <c r="AC253">
        <v>13</v>
      </c>
      <c r="AD253">
        <v>0</v>
      </c>
      <c r="AE253">
        <v>0</v>
      </c>
      <c r="AF253">
        <v>13</v>
      </c>
      <c r="AG253">
        <v>34</v>
      </c>
      <c r="AH253" t="s">
        <v>13</v>
      </c>
      <c r="AI253">
        <v>0</v>
      </c>
      <c r="AJ253">
        <v>0</v>
      </c>
    </row>
    <row r="254" spans="1:36" x14ac:dyDescent="0.25">
      <c r="A254" s="3" t="s">
        <v>149</v>
      </c>
      <c r="B254" s="3" t="s">
        <v>164</v>
      </c>
      <c r="C254" s="3" t="s">
        <v>158</v>
      </c>
      <c r="D254" s="3">
        <v>2018</v>
      </c>
      <c r="E254" s="3" t="s">
        <v>47</v>
      </c>
      <c r="F254" t="s">
        <v>48</v>
      </c>
      <c r="I254">
        <v>0</v>
      </c>
      <c r="J254">
        <v>0</v>
      </c>
      <c r="M254">
        <v>3</v>
      </c>
      <c r="N254">
        <v>3</v>
      </c>
      <c r="O254">
        <v>6</v>
      </c>
      <c r="P254">
        <v>3</v>
      </c>
      <c r="Q254">
        <v>9</v>
      </c>
      <c r="R254">
        <v>3</v>
      </c>
      <c r="S254">
        <v>9</v>
      </c>
      <c r="T254">
        <v>0</v>
      </c>
      <c r="U254">
        <v>9</v>
      </c>
      <c r="V254">
        <v>0</v>
      </c>
      <c r="W254">
        <v>9</v>
      </c>
      <c r="X254">
        <v>0</v>
      </c>
      <c r="Y254">
        <v>9</v>
      </c>
      <c r="Z254">
        <v>0</v>
      </c>
      <c r="AA254">
        <v>9</v>
      </c>
      <c r="AB254">
        <v>0</v>
      </c>
      <c r="AC254">
        <v>9</v>
      </c>
      <c r="AD254">
        <v>0</v>
      </c>
      <c r="AE254">
        <v>0</v>
      </c>
      <c r="AF254">
        <v>9</v>
      </c>
      <c r="AG254">
        <v>29</v>
      </c>
      <c r="AH254" t="s">
        <v>13</v>
      </c>
      <c r="AI254">
        <v>0</v>
      </c>
      <c r="AJ254">
        <v>0</v>
      </c>
    </row>
    <row r="255" spans="1:36" x14ac:dyDescent="0.25">
      <c r="A255" s="3" t="s">
        <v>149</v>
      </c>
      <c r="B255" s="3" t="s">
        <v>164</v>
      </c>
      <c r="C255" s="3" t="s">
        <v>158</v>
      </c>
      <c r="D255" s="3">
        <v>2018</v>
      </c>
      <c r="E255" s="3">
        <v>7</v>
      </c>
      <c r="F255" t="s">
        <v>49</v>
      </c>
      <c r="I255">
        <v>0</v>
      </c>
      <c r="J255">
        <v>0</v>
      </c>
      <c r="M255">
        <v>15</v>
      </c>
      <c r="N255">
        <v>15</v>
      </c>
      <c r="O255">
        <v>20</v>
      </c>
      <c r="P255">
        <v>5</v>
      </c>
      <c r="Q255">
        <v>26</v>
      </c>
      <c r="R255">
        <v>6</v>
      </c>
      <c r="S255">
        <v>26</v>
      </c>
      <c r="T255">
        <v>0</v>
      </c>
      <c r="U255">
        <v>26</v>
      </c>
      <c r="V255">
        <v>0</v>
      </c>
      <c r="W255">
        <v>26</v>
      </c>
      <c r="X255">
        <v>0</v>
      </c>
      <c r="Y255">
        <v>26</v>
      </c>
      <c r="Z255">
        <v>0</v>
      </c>
      <c r="AA255">
        <v>26</v>
      </c>
      <c r="AB255">
        <v>0</v>
      </c>
      <c r="AC255">
        <v>26</v>
      </c>
      <c r="AD255">
        <v>0</v>
      </c>
      <c r="AE255">
        <v>0</v>
      </c>
      <c r="AF255">
        <v>26</v>
      </c>
      <c r="AG255">
        <v>38</v>
      </c>
      <c r="AH255" t="s">
        <v>13</v>
      </c>
      <c r="AI255">
        <v>0</v>
      </c>
      <c r="AJ255">
        <v>0</v>
      </c>
    </row>
    <row r="256" spans="1:36" x14ac:dyDescent="0.25">
      <c r="A256" s="3" t="s">
        <v>149</v>
      </c>
      <c r="B256" s="3" t="s">
        <v>164</v>
      </c>
      <c r="C256" s="3" t="s">
        <v>158</v>
      </c>
      <c r="D256" s="3">
        <v>2018</v>
      </c>
      <c r="E256" s="3" t="s">
        <v>50</v>
      </c>
      <c r="F256" t="s">
        <v>44</v>
      </c>
      <c r="I256">
        <v>0</v>
      </c>
      <c r="J256">
        <v>0</v>
      </c>
      <c r="M256">
        <v>25</v>
      </c>
      <c r="N256">
        <v>25</v>
      </c>
      <c r="O256">
        <v>40</v>
      </c>
      <c r="P256">
        <v>15</v>
      </c>
      <c r="Q256">
        <v>40</v>
      </c>
      <c r="R256">
        <v>0</v>
      </c>
      <c r="S256">
        <v>40</v>
      </c>
      <c r="T256">
        <v>0</v>
      </c>
      <c r="U256">
        <v>40</v>
      </c>
      <c r="V256">
        <v>0</v>
      </c>
      <c r="W256">
        <v>40</v>
      </c>
      <c r="X256">
        <v>0</v>
      </c>
      <c r="Y256">
        <v>40</v>
      </c>
      <c r="Z256">
        <v>0</v>
      </c>
      <c r="AA256">
        <v>40</v>
      </c>
      <c r="AB256">
        <v>0</v>
      </c>
      <c r="AC256">
        <v>40</v>
      </c>
      <c r="AD256">
        <v>0</v>
      </c>
      <c r="AE256">
        <v>0</v>
      </c>
      <c r="AF256">
        <v>40</v>
      </c>
      <c r="AG256">
        <v>64</v>
      </c>
      <c r="AH256" t="s">
        <v>13</v>
      </c>
      <c r="AI256">
        <v>0</v>
      </c>
      <c r="AJ256">
        <v>0</v>
      </c>
    </row>
    <row r="257" spans="1:36" x14ac:dyDescent="0.25">
      <c r="A257" s="3" t="s">
        <v>149</v>
      </c>
      <c r="B257" s="3" t="s">
        <v>164</v>
      </c>
      <c r="C257" s="3" t="s">
        <v>158</v>
      </c>
      <c r="D257" s="3">
        <v>2018</v>
      </c>
      <c r="E257" s="3" t="s">
        <v>51</v>
      </c>
      <c r="F257" t="s">
        <v>46</v>
      </c>
      <c r="I257">
        <v>0</v>
      </c>
      <c r="J257">
        <v>0</v>
      </c>
      <c r="M257">
        <v>15</v>
      </c>
      <c r="N257">
        <v>15</v>
      </c>
      <c r="O257">
        <v>20</v>
      </c>
      <c r="P257">
        <v>5</v>
      </c>
      <c r="Q257">
        <v>26</v>
      </c>
      <c r="R257">
        <v>6</v>
      </c>
      <c r="S257">
        <v>26</v>
      </c>
      <c r="T257">
        <v>0</v>
      </c>
      <c r="U257">
        <v>26</v>
      </c>
      <c r="V257">
        <v>0</v>
      </c>
      <c r="W257">
        <v>26</v>
      </c>
      <c r="X257">
        <v>0</v>
      </c>
      <c r="Y257">
        <v>26</v>
      </c>
      <c r="Z257">
        <v>0</v>
      </c>
      <c r="AA257">
        <v>26</v>
      </c>
      <c r="AB257">
        <v>0</v>
      </c>
      <c r="AC257">
        <v>26</v>
      </c>
      <c r="AD257">
        <v>0</v>
      </c>
      <c r="AE257">
        <v>0</v>
      </c>
      <c r="AF257">
        <v>26</v>
      </c>
      <c r="AG257">
        <v>32</v>
      </c>
      <c r="AH257" t="s">
        <v>13</v>
      </c>
      <c r="AI257">
        <v>0</v>
      </c>
      <c r="AJ257">
        <v>0</v>
      </c>
    </row>
    <row r="258" spans="1:36" x14ac:dyDescent="0.25">
      <c r="A258" s="3" t="s">
        <v>149</v>
      </c>
      <c r="B258" s="3" t="s">
        <v>164</v>
      </c>
      <c r="C258" s="3" t="s">
        <v>158</v>
      </c>
      <c r="D258" s="3">
        <v>2018</v>
      </c>
      <c r="E258" s="3" t="s">
        <v>52</v>
      </c>
      <c r="F258" t="s">
        <v>53</v>
      </c>
      <c r="I258">
        <v>0</v>
      </c>
      <c r="J258">
        <v>0</v>
      </c>
      <c r="M258">
        <v>15</v>
      </c>
      <c r="N258">
        <v>15</v>
      </c>
      <c r="O258">
        <v>15</v>
      </c>
      <c r="P258">
        <v>0</v>
      </c>
      <c r="Q258">
        <v>15</v>
      </c>
      <c r="R258">
        <v>0</v>
      </c>
      <c r="S258">
        <v>15</v>
      </c>
      <c r="T258">
        <v>0</v>
      </c>
      <c r="U258">
        <v>15</v>
      </c>
      <c r="V258">
        <v>0</v>
      </c>
      <c r="W258">
        <v>15</v>
      </c>
      <c r="X258">
        <v>0</v>
      </c>
      <c r="Y258">
        <v>15</v>
      </c>
      <c r="Z258">
        <v>0</v>
      </c>
      <c r="AA258">
        <v>15</v>
      </c>
      <c r="AB258">
        <v>0</v>
      </c>
      <c r="AC258">
        <v>15</v>
      </c>
      <c r="AD258">
        <v>0</v>
      </c>
      <c r="AE258">
        <v>0</v>
      </c>
      <c r="AF258">
        <v>15</v>
      </c>
      <c r="AG258">
        <v>20</v>
      </c>
      <c r="AH258" t="s">
        <v>13</v>
      </c>
      <c r="AI258">
        <v>0</v>
      </c>
      <c r="AJ258">
        <v>0</v>
      </c>
    </row>
    <row r="259" spans="1:36" x14ac:dyDescent="0.25">
      <c r="A259" s="3" t="s">
        <v>149</v>
      </c>
      <c r="B259" s="3" t="s">
        <v>164</v>
      </c>
      <c r="C259" s="3" t="s">
        <v>158</v>
      </c>
      <c r="D259" s="3">
        <v>2018</v>
      </c>
      <c r="E259" s="3">
        <v>8</v>
      </c>
      <c r="F259" t="s">
        <v>54</v>
      </c>
      <c r="I259">
        <v>0</v>
      </c>
      <c r="J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 t="s">
        <v>13</v>
      </c>
      <c r="AI259">
        <v>0</v>
      </c>
      <c r="AJ259">
        <v>0</v>
      </c>
    </row>
    <row r="260" spans="1:36" x14ac:dyDescent="0.25">
      <c r="A260" s="3" t="s">
        <v>149</v>
      </c>
      <c r="B260" s="3" t="s">
        <v>164</v>
      </c>
      <c r="C260" s="3" t="s">
        <v>158</v>
      </c>
      <c r="D260" s="3">
        <v>2018</v>
      </c>
      <c r="E260" s="3" t="s">
        <v>55</v>
      </c>
      <c r="F260" t="s">
        <v>16</v>
      </c>
      <c r="I260">
        <v>0</v>
      </c>
      <c r="J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 t="s">
        <v>13</v>
      </c>
      <c r="AI260">
        <v>0</v>
      </c>
      <c r="AJ260">
        <v>0</v>
      </c>
    </row>
    <row r="261" spans="1:36" x14ac:dyDescent="0.25">
      <c r="A261" s="3" t="s">
        <v>149</v>
      </c>
      <c r="B261" s="3" t="s">
        <v>164</v>
      </c>
      <c r="C261" s="3" t="s">
        <v>158</v>
      </c>
      <c r="D261" s="3">
        <v>2018</v>
      </c>
      <c r="E261" s="3" t="s">
        <v>56</v>
      </c>
      <c r="F261" t="s">
        <v>20</v>
      </c>
      <c r="I261">
        <v>0</v>
      </c>
      <c r="J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 t="s">
        <v>13</v>
      </c>
      <c r="AI261">
        <v>0</v>
      </c>
      <c r="AJ261">
        <v>0</v>
      </c>
    </row>
    <row r="262" spans="1:36" x14ac:dyDescent="0.25">
      <c r="A262" s="3" t="s">
        <v>149</v>
      </c>
      <c r="B262" s="3" t="s">
        <v>164</v>
      </c>
      <c r="C262" s="3" t="s">
        <v>158</v>
      </c>
      <c r="D262" s="3">
        <v>2018</v>
      </c>
      <c r="E262" s="3" t="s">
        <v>57</v>
      </c>
      <c r="F262" t="s">
        <v>58</v>
      </c>
      <c r="I262">
        <v>0</v>
      </c>
      <c r="J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 t="s">
        <v>13</v>
      </c>
      <c r="AI262">
        <v>0</v>
      </c>
      <c r="AJ262">
        <v>0</v>
      </c>
    </row>
    <row r="263" spans="1:36" x14ac:dyDescent="0.25">
      <c r="A263" s="3" t="s">
        <v>149</v>
      </c>
      <c r="B263" s="3" t="s">
        <v>164</v>
      </c>
      <c r="C263" s="3" t="s">
        <v>158</v>
      </c>
      <c r="D263" s="3">
        <v>2018</v>
      </c>
      <c r="E263" s="3">
        <v>9</v>
      </c>
      <c r="F263" t="s">
        <v>59</v>
      </c>
      <c r="I263">
        <v>0</v>
      </c>
      <c r="J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 t="s">
        <v>13</v>
      </c>
      <c r="AI263">
        <v>0</v>
      </c>
      <c r="AJ263">
        <v>0</v>
      </c>
    </row>
    <row r="264" spans="1:36" x14ac:dyDescent="0.25">
      <c r="A264" s="3" t="s">
        <v>149</v>
      </c>
      <c r="B264" s="3" t="s">
        <v>164</v>
      </c>
      <c r="C264" s="3" t="s">
        <v>158</v>
      </c>
      <c r="D264" s="3">
        <v>2018</v>
      </c>
      <c r="E264" s="3">
        <v>10</v>
      </c>
      <c r="F264" t="s">
        <v>60</v>
      </c>
      <c r="I264">
        <v>0</v>
      </c>
      <c r="J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 t="s">
        <v>13</v>
      </c>
      <c r="AI264">
        <v>0</v>
      </c>
      <c r="AJ264">
        <v>0</v>
      </c>
    </row>
    <row r="265" spans="1:36" x14ac:dyDescent="0.25">
      <c r="A265" s="3" t="s">
        <v>149</v>
      </c>
      <c r="B265" s="3" t="s">
        <v>164</v>
      </c>
      <c r="C265" s="3" t="s">
        <v>158</v>
      </c>
      <c r="D265" s="3">
        <v>2018</v>
      </c>
      <c r="E265" s="3">
        <v>11</v>
      </c>
      <c r="F265" t="s">
        <v>61</v>
      </c>
      <c r="I265">
        <v>0</v>
      </c>
      <c r="J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 t="s">
        <v>13</v>
      </c>
      <c r="AI265">
        <v>0</v>
      </c>
      <c r="AJ265">
        <v>0</v>
      </c>
    </row>
    <row r="266" spans="1:36" x14ac:dyDescent="0.25">
      <c r="A266" s="3" t="s">
        <v>149</v>
      </c>
      <c r="B266" s="3" t="s">
        <v>164</v>
      </c>
      <c r="C266" s="3" t="s">
        <v>158</v>
      </c>
      <c r="D266" s="3">
        <v>2018</v>
      </c>
      <c r="E266" s="3" t="s">
        <v>62</v>
      </c>
      <c r="F266" t="s">
        <v>63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 t="s">
        <v>13</v>
      </c>
      <c r="AI266">
        <v>0</v>
      </c>
      <c r="AJ266">
        <v>0</v>
      </c>
    </row>
    <row r="267" spans="1:36" x14ac:dyDescent="0.25">
      <c r="A267" s="3" t="s">
        <v>149</v>
      </c>
      <c r="B267" s="3" t="s">
        <v>164</v>
      </c>
      <c r="C267" s="3" t="s">
        <v>158</v>
      </c>
      <c r="D267" s="3">
        <v>2018</v>
      </c>
      <c r="E267" s="3" t="s">
        <v>64</v>
      </c>
      <c r="F267" t="s">
        <v>65</v>
      </c>
      <c r="I267">
        <v>0</v>
      </c>
      <c r="J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 t="s">
        <v>13</v>
      </c>
      <c r="AI267">
        <v>0</v>
      </c>
      <c r="AJ267">
        <v>0</v>
      </c>
    </row>
    <row r="268" spans="1:36" x14ac:dyDescent="0.25">
      <c r="A268" s="3" t="s">
        <v>149</v>
      </c>
      <c r="B268" s="3" t="s">
        <v>164</v>
      </c>
      <c r="C268" s="3" t="s">
        <v>158</v>
      </c>
      <c r="D268" s="3">
        <v>2018</v>
      </c>
      <c r="E268" s="3" t="s">
        <v>66</v>
      </c>
      <c r="F268" t="s">
        <v>20</v>
      </c>
      <c r="I268">
        <v>0</v>
      </c>
      <c r="J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 t="s">
        <v>13</v>
      </c>
      <c r="AI268">
        <v>0</v>
      </c>
      <c r="AJ268">
        <v>0</v>
      </c>
    </row>
    <row r="269" spans="1:36" x14ac:dyDescent="0.25">
      <c r="A269" s="3" t="s">
        <v>149</v>
      </c>
      <c r="B269" s="3" t="s">
        <v>164</v>
      </c>
      <c r="C269" s="3" t="s">
        <v>158</v>
      </c>
      <c r="D269" s="3">
        <v>2018</v>
      </c>
      <c r="E269" s="3" t="s">
        <v>67</v>
      </c>
      <c r="F269" t="s">
        <v>18</v>
      </c>
      <c r="I269">
        <v>0</v>
      </c>
      <c r="J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 t="s">
        <v>13</v>
      </c>
      <c r="AI269">
        <v>0</v>
      </c>
      <c r="AJ269">
        <v>0</v>
      </c>
    </row>
    <row r="270" spans="1:36" x14ac:dyDescent="0.25">
      <c r="A270" s="3" t="s">
        <v>149</v>
      </c>
      <c r="B270" s="3" t="s">
        <v>164</v>
      </c>
      <c r="C270" s="3" t="s">
        <v>158</v>
      </c>
      <c r="D270" s="3">
        <v>2018</v>
      </c>
      <c r="E270" s="3">
        <v>12</v>
      </c>
      <c r="F270" t="s">
        <v>68</v>
      </c>
      <c r="I270">
        <v>0</v>
      </c>
      <c r="J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 t="s">
        <v>13</v>
      </c>
      <c r="AI270">
        <v>0</v>
      </c>
      <c r="AJ270">
        <v>0</v>
      </c>
    </row>
    <row r="271" spans="1:36" x14ac:dyDescent="0.25">
      <c r="A271" s="3" t="s">
        <v>149</v>
      </c>
      <c r="B271" s="3" t="s">
        <v>164</v>
      </c>
      <c r="C271" s="3" t="s">
        <v>158</v>
      </c>
      <c r="D271" s="3">
        <v>2018</v>
      </c>
      <c r="E271" s="3" t="s">
        <v>69</v>
      </c>
      <c r="F271" t="s">
        <v>70</v>
      </c>
      <c r="I271">
        <v>0</v>
      </c>
      <c r="J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 t="s">
        <v>13</v>
      </c>
      <c r="AI271">
        <v>0</v>
      </c>
      <c r="AJ271">
        <v>0</v>
      </c>
    </row>
    <row r="272" spans="1:36" x14ac:dyDescent="0.25">
      <c r="A272" s="3" t="s">
        <v>149</v>
      </c>
      <c r="B272" s="3" t="s">
        <v>164</v>
      </c>
      <c r="C272" s="3" t="s">
        <v>158</v>
      </c>
      <c r="D272" s="3">
        <v>2018</v>
      </c>
      <c r="E272" s="3" t="s">
        <v>71</v>
      </c>
      <c r="F272" t="s">
        <v>72</v>
      </c>
      <c r="I272">
        <v>0</v>
      </c>
      <c r="J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 t="s">
        <v>13</v>
      </c>
      <c r="AI272">
        <v>0</v>
      </c>
      <c r="AJ272">
        <v>0</v>
      </c>
    </row>
    <row r="273" spans="1:36" x14ac:dyDescent="0.25">
      <c r="A273" s="3" t="s">
        <v>149</v>
      </c>
      <c r="B273" s="3" t="s">
        <v>164</v>
      </c>
      <c r="C273" s="3" t="s">
        <v>158</v>
      </c>
      <c r="D273" s="3">
        <v>2018</v>
      </c>
      <c r="E273" s="3" t="s">
        <v>73</v>
      </c>
      <c r="F273" t="s">
        <v>16</v>
      </c>
      <c r="I273">
        <v>0</v>
      </c>
      <c r="J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 t="s">
        <v>13</v>
      </c>
      <c r="AI273">
        <v>0</v>
      </c>
      <c r="AJ273">
        <v>0</v>
      </c>
    </row>
    <row r="274" spans="1:36" x14ac:dyDescent="0.25">
      <c r="A274" s="3" t="s">
        <v>149</v>
      </c>
      <c r="B274" s="3" t="s">
        <v>164</v>
      </c>
      <c r="C274" s="3" t="s">
        <v>158</v>
      </c>
      <c r="D274" s="3">
        <v>2018</v>
      </c>
      <c r="E274" s="3" t="s">
        <v>74</v>
      </c>
      <c r="F274" t="s">
        <v>20</v>
      </c>
      <c r="I274">
        <v>0</v>
      </c>
      <c r="J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 t="s">
        <v>13</v>
      </c>
      <c r="AI274">
        <v>0</v>
      </c>
      <c r="AJ274">
        <v>0</v>
      </c>
    </row>
    <row r="275" spans="1:36" x14ac:dyDescent="0.25">
      <c r="A275" s="3" t="s">
        <v>149</v>
      </c>
      <c r="B275" s="3" t="s">
        <v>164</v>
      </c>
      <c r="C275" s="3" t="s">
        <v>158</v>
      </c>
      <c r="D275" s="3">
        <v>2018</v>
      </c>
      <c r="E275" s="3">
        <v>0</v>
      </c>
      <c r="F275" t="s">
        <v>75</v>
      </c>
      <c r="I275">
        <v>0</v>
      </c>
      <c r="J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</row>
    <row r="276" spans="1:36" x14ac:dyDescent="0.25">
      <c r="A276" s="3" t="s">
        <v>149</v>
      </c>
      <c r="B276" s="3" t="s">
        <v>164</v>
      </c>
      <c r="C276" s="3" t="s">
        <v>158</v>
      </c>
      <c r="D276" s="3">
        <v>2018</v>
      </c>
      <c r="E276" s="3">
        <v>13</v>
      </c>
      <c r="F276" t="s">
        <v>76</v>
      </c>
      <c r="I276">
        <v>0</v>
      </c>
      <c r="J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 t="s">
        <v>13</v>
      </c>
      <c r="AI276">
        <v>0</v>
      </c>
      <c r="AJ276">
        <v>0</v>
      </c>
    </row>
    <row r="277" spans="1:36" x14ac:dyDescent="0.25">
      <c r="A277" s="3" t="s">
        <v>149</v>
      </c>
      <c r="B277" s="3" t="s">
        <v>164</v>
      </c>
      <c r="C277" s="3" t="s">
        <v>158</v>
      </c>
      <c r="D277" s="3">
        <v>2018</v>
      </c>
      <c r="E277" s="3" t="s">
        <v>77</v>
      </c>
      <c r="F277" t="s">
        <v>78</v>
      </c>
      <c r="I277">
        <v>0</v>
      </c>
      <c r="J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 t="s">
        <v>13</v>
      </c>
      <c r="AI277">
        <v>0</v>
      </c>
      <c r="AJ277">
        <v>0</v>
      </c>
    </row>
    <row r="278" spans="1:36" x14ac:dyDescent="0.25">
      <c r="A278" s="3" t="s">
        <v>149</v>
      </c>
      <c r="B278" s="3" t="s">
        <v>164</v>
      </c>
      <c r="C278" s="3" t="s">
        <v>158</v>
      </c>
      <c r="D278" s="3">
        <v>2018</v>
      </c>
      <c r="E278" s="3" t="s">
        <v>79</v>
      </c>
      <c r="F278" t="s">
        <v>80</v>
      </c>
      <c r="I278">
        <v>0</v>
      </c>
      <c r="J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 t="s">
        <v>13</v>
      </c>
      <c r="AI278">
        <v>0</v>
      </c>
      <c r="AJ278">
        <v>0</v>
      </c>
    </row>
    <row r="279" spans="1:36" x14ac:dyDescent="0.25">
      <c r="A279" s="3" t="s">
        <v>149</v>
      </c>
      <c r="B279" s="3" t="s">
        <v>164</v>
      </c>
      <c r="C279" s="3" t="s">
        <v>158</v>
      </c>
      <c r="D279" s="3">
        <v>2018</v>
      </c>
      <c r="E279" s="3">
        <v>14</v>
      </c>
      <c r="F279" t="s">
        <v>81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 t="s">
        <v>13</v>
      </c>
      <c r="AI279">
        <v>0</v>
      </c>
      <c r="AJ279">
        <v>0</v>
      </c>
    </row>
    <row r="280" spans="1:36" x14ac:dyDescent="0.25">
      <c r="A280" s="3" t="s">
        <v>149</v>
      </c>
      <c r="B280" s="3" t="s">
        <v>164</v>
      </c>
      <c r="C280" s="3" t="s">
        <v>158</v>
      </c>
      <c r="D280" s="3">
        <v>2018</v>
      </c>
      <c r="E280" s="3" t="s">
        <v>82</v>
      </c>
      <c r="F280" t="s">
        <v>83</v>
      </c>
      <c r="I280">
        <v>0</v>
      </c>
      <c r="J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 t="s">
        <v>13</v>
      </c>
      <c r="AI280">
        <v>0</v>
      </c>
      <c r="AJ280">
        <v>0</v>
      </c>
    </row>
    <row r="281" spans="1:36" x14ac:dyDescent="0.25">
      <c r="A281" s="3" t="s">
        <v>149</v>
      </c>
      <c r="B281" s="3" t="s">
        <v>164</v>
      </c>
      <c r="C281" s="3" t="s">
        <v>158</v>
      </c>
      <c r="D281" s="3">
        <v>2018</v>
      </c>
      <c r="E281" s="3" t="s">
        <v>84</v>
      </c>
      <c r="F281" t="s">
        <v>85</v>
      </c>
      <c r="I281">
        <v>0</v>
      </c>
      <c r="J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 t="s">
        <v>13</v>
      </c>
      <c r="AI281">
        <v>0</v>
      </c>
      <c r="AJ281">
        <v>0</v>
      </c>
    </row>
    <row r="282" spans="1:36" x14ac:dyDescent="0.25">
      <c r="A282" s="3" t="s">
        <v>149</v>
      </c>
      <c r="B282" s="3" t="s">
        <v>164</v>
      </c>
      <c r="C282" s="3" t="s">
        <v>158</v>
      </c>
      <c r="D282" s="3">
        <v>2018</v>
      </c>
      <c r="E282" s="3" t="s">
        <v>86</v>
      </c>
      <c r="F282" t="s">
        <v>87</v>
      </c>
      <c r="I282">
        <v>0</v>
      </c>
      <c r="J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 t="s">
        <v>13</v>
      </c>
      <c r="AI282">
        <v>0</v>
      </c>
      <c r="AJ282">
        <v>0</v>
      </c>
    </row>
    <row r="283" spans="1:36" x14ac:dyDescent="0.25">
      <c r="A283" s="3" t="s">
        <v>149</v>
      </c>
      <c r="B283" s="3" t="s">
        <v>164</v>
      </c>
      <c r="C283" s="3" t="s">
        <v>158</v>
      </c>
      <c r="D283" s="3">
        <v>2018</v>
      </c>
      <c r="E283" s="3" t="s">
        <v>88</v>
      </c>
      <c r="F283" t="s">
        <v>89</v>
      </c>
      <c r="I283">
        <v>0</v>
      </c>
      <c r="J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 t="s">
        <v>13</v>
      </c>
      <c r="AI283">
        <v>0</v>
      </c>
      <c r="AJ283">
        <v>0</v>
      </c>
    </row>
    <row r="284" spans="1:36" x14ac:dyDescent="0.25">
      <c r="A284" s="3" t="s">
        <v>149</v>
      </c>
      <c r="B284" s="3" t="s">
        <v>164</v>
      </c>
      <c r="C284" s="3" t="s">
        <v>158</v>
      </c>
      <c r="D284" s="3">
        <v>2018</v>
      </c>
      <c r="E284" s="3" t="s">
        <v>90</v>
      </c>
      <c r="F284" t="s">
        <v>91</v>
      </c>
      <c r="I284">
        <v>0</v>
      </c>
      <c r="J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 t="s">
        <v>13</v>
      </c>
      <c r="AI284">
        <v>0</v>
      </c>
      <c r="AJ284">
        <v>0</v>
      </c>
    </row>
    <row r="285" spans="1:36" x14ac:dyDescent="0.25">
      <c r="A285" s="3" t="s">
        <v>149</v>
      </c>
      <c r="B285" s="3" t="s">
        <v>164</v>
      </c>
      <c r="C285" s="3" t="s">
        <v>158</v>
      </c>
      <c r="D285" s="3">
        <v>2018</v>
      </c>
      <c r="E285" s="3" t="s">
        <v>92</v>
      </c>
      <c r="F285" t="s">
        <v>93</v>
      </c>
      <c r="I285">
        <v>0</v>
      </c>
      <c r="J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 t="s">
        <v>13</v>
      </c>
      <c r="AI285">
        <v>0</v>
      </c>
      <c r="AJ285">
        <v>0</v>
      </c>
    </row>
    <row r="286" spans="1:36" x14ac:dyDescent="0.25">
      <c r="A286" s="3" t="s">
        <v>149</v>
      </c>
      <c r="B286" s="3" t="s">
        <v>164</v>
      </c>
      <c r="C286" s="3" t="s">
        <v>158</v>
      </c>
      <c r="D286" s="3">
        <v>2018</v>
      </c>
      <c r="E286" s="3">
        <v>15</v>
      </c>
      <c r="F286" t="s">
        <v>94</v>
      </c>
      <c r="I286">
        <v>0</v>
      </c>
      <c r="J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 t="s">
        <v>13</v>
      </c>
      <c r="AI286">
        <v>0</v>
      </c>
      <c r="AJ286">
        <v>0</v>
      </c>
    </row>
    <row r="287" spans="1:36" x14ac:dyDescent="0.25">
      <c r="A287" s="3" t="s">
        <v>149</v>
      </c>
      <c r="B287" s="3" t="s">
        <v>164</v>
      </c>
      <c r="C287" s="3" t="s">
        <v>158</v>
      </c>
      <c r="D287" s="3">
        <v>2018</v>
      </c>
      <c r="E287" s="3" t="s">
        <v>95</v>
      </c>
      <c r="F287" t="s">
        <v>96</v>
      </c>
      <c r="I287">
        <v>0</v>
      </c>
      <c r="J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 t="s">
        <v>13</v>
      </c>
      <c r="AI287">
        <v>0</v>
      </c>
      <c r="AJ287">
        <v>0</v>
      </c>
    </row>
    <row r="288" spans="1:36" x14ac:dyDescent="0.25">
      <c r="A288" s="3" t="s">
        <v>149</v>
      </c>
      <c r="B288" s="3" t="s">
        <v>164</v>
      </c>
      <c r="C288" s="3" t="s">
        <v>158</v>
      </c>
      <c r="D288" s="3">
        <v>2018</v>
      </c>
      <c r="E288" s="3">
        <v>0</v>
      </c>
      <c r="F288" t="s">
        <v>97</v>
      </c>
      <c r="I288">
        <v>0</v>
      </c>
      <c r="J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 x14ac:dyDescent="0.25">
      <c r="A289" s="3" t="s">
        <v>149</v>
      </c>
      <c r="B289" s="3" t="s">
        <v>164</v>
      </c>
      <c r="C289" s="3" t="s">
        <v>158</v>
      </c>
      <c r="D289" s="3">
        <v>2018</v>
      </c>
      <c r="E289" s="3">
        <v>0</v>
      </c>
      <c r="F289" t="s">
        <v>98</v>
      </c>
      <c r="I289">
        <v>0</v>
      </c>
      <c r="J289">
        <v>0</v>
      </c>
      <c r="M289">
        <v>22</v>
      </c>
      <c r="N289">
        <v>22</v>
      </c>
      <c r="O289">
        <v>35</v>
      </c>
      <c r="P289">
        <v>13</v>
      </c>
      <c r="Q289">
        <v>51</v>
      </c>
      <c r="R289">
        <v>16</v>
      </c>
      <c r="S289">
        <v>51</v>
      </c>
      <c r="T289">
        <v>0</v>
      </c>
      <c r="U289">
        <v>51</v>
      </c>
      <c r="V289">
        <v>0</v>
      </c>
      <c r="W289">
        <v>51</v>
      </c>
      <c r="X289">
        <v>0</v>
      </c>
      <c r="Y289">
        <v>51</v>
      </c>
      <c r="Z289">
        <v>0</v>
      </c>
      <c r="AA289">
        <v>51</v>
      </c>
      <c r="AB289">
        <v>0</v>
      </c>
      <c r="AC289">
        <v>51</v>
      </c>
      <c r="AD289">
        <v>0</v>
      </c>
      <c r="AE289">
        <v>0</v>
      </c>
      <c r="AF289">
        <v>51</v>
      </c>
      <c r="AG289">
        <v>128</v>
      </c>
      <c r="AH289" t="s">
        <v>13</v>
      </c>
      <c r="AI289">
        <v>0</v>
      </c>
      <c r="AJ289">
        <v>0</v>
      </c>
    </row>
    <row r="290" spans="1:36" x14ac:dyDescent="0.25">
      <c r="A290" s="3" t="s">
        <v>149</v>
      </c>
      <c r="B290" s="3" t="s">
        <v>164</v>
      </c>
      <c r="C290" s="3" t="s">
        <v>158</v>
      </c>
      <c r="D290" s="3">
        <v>2018</v>
      </c>
      <c r="E290" s="3">
        <v>0</v>
      </c>
      <c r="F290" t="s">
        <v>99</v>
      </c>
      <c r="I290">
        <v>0</v>
      </c>
      <c r="J290">
        <v>0</v>
      </c>
      <c r="M290">
        <v>45</v>
      </c>
      <c r="N290">
        <v>45</v>
      </c>
      <c r="O290">
        <v>75</v>
      </c>
      <c r="P290">
        <v>30</v>
      </c>
      <c r="Q290">
        <v>89</v>
      </c>
      <c r="R290">
        <v>14</v>
      </c>
      <c r="S290">
        <v>89</v>
      </c>
      <c r="T290">
        <v>0</v>
      </c>
      <c r="U290">
        <v>89</v>
      </c>
      <c r="V290">
        <v>0</v>
      </c>
      <c r="W290">
        <v>89</v>
      </c>
      <c r="X290">
        <v>0</v>
      </c>
      <c r="Y290">
        <v>89</v>
      </c>
      <c r="Z290">
        <v>0</v>
      </c>
      <c r="AA290">
        <v>89</v>
      </c>
      <c r="AB290">
        <v>0</v>
      </c>
      <c r="AC290">
        <v>89</v>
      </c>
      <c r="AD290">
        <v>0</v>
      </c>
      <c r="AE290">
        <v>0</v>
      </c>
      <c r="AF290">
        <v>89</v>
      </c>
      <c r="AG290">
        <v>193</v>
      </c>
      <c r="AH290" t="s">
        <v>13</v>
      </c>
      <c r="AI290">
        <v>0</v>
      </c>
      <c r="AJ290">
        <v>0</v>
      </c>
    </row>
    <row r="291" spans="1:36" x14ac:dyDescent="0.25">
      <c r="A291" s="3" t="s">
        <v>149</v>
      </c>
      <c r="B291" s="3" t="s">
        <v>164</v>
      </c>
      <c r="C291" s="3" t="s">
        <v>158</v>
      </c>
      <c r="D291" s="3">
        <v>2018</v>
      </c>
      <c r="E291" s="3">
        <v>0</v>
      </c>
      <c r="F291" t="s">
        <v>100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 t="s">
        <v>13</v>
      </c>
      <c r="AI291">
        <v>0</v>
      </c>
      <c r="AJ291">
        <v>0</v>
      </c>
    </row>
    <row r="292" spans="1:36" x14ac:dyDescent="0.25">
      <c r="A292" s="3" t="s">
        <v>149</v>
      </c>
      <c r="B292" s="3" t="s">
        <v>164</v>
      </c>
      <c r="C292" s="3" t="s">
        <v>158</v>
      </c>
      <c r="D292" s="3">
        <v>2018</v>
      </c>
      <c r="E292" s="3">
        <v>0</v>
      </c>
      <c r="F292" t="s">
        <v>101</v>
      </c>
      <c r="I292">
        <v>0</v>
      </c>
      <c r="J292">
        <v>0</v>
      </c>
      <c r="M292">
        <v>20</v>
      </c>
      <c r="N292">
        <v>20</v>
      </c>
      <c r="O292">
        <v>29</v>
      </c>
      <c r="P292">
        <v>9</v>
      </c>
      <c r="Q292">
        <v>39</v>
      </c>
      <c r="R292">
        <v>10</v>
      </c>
      <c r="S292">
        <v>39</v>
      </c>
      <c r="T292">
        <v>0</v>
      </c>
      <c r="U292">
        <v>39</v>
      </c>
      <c r="V292">
        <v>0</v>
      </c>
      <c r="W292">
        <v>39</v>
      </c>
      <c r="X292">
        <v>0</v>
      </c>
      <c r="Y292">
        <v>39</v>
      </c>
      <c r="Z292">
        <v>0</v>
      </c>
      <c r="AA292">
        <v>39</v>
      </c>
      <c r="AB292">
        <v>0</v>
      </c>
      <c r="AC292">
        <v>39</v>
      </c>
      <c r="AD292">
        <v>0</v>
      </c>
      <c r="AE292">
        <v>0</v>
      </c>
      <c r="AF292">
        <v>39</v>
      </c>
      <c r="AG292">
        <v>66</v>
      </c>
      <c r="AH292" t="s">
        <v>13</v>
      </c>
      <c r="AI292">
        <v>0</v>
      </c>
      <c r="AJ292">
        <v>0</v>
      </c>
    </row>
    <row r="293" spans="1:36" x14ac:dyDescent="0.25">
      <c r="A293" s="3" t="s">
        <v>149</v>
      </c>
      <c r="B293" s="3" t="s">
        <v>164</v>
      </c>
      <c r="C293" s="3" t="s">
        <v>158</v>
      </c>
      <c r="D293" s="3">
        <v>2018</v>
      </c>
      <c r="E293" s="3">
        <v>0</v>
      </c>
      <c r="F293" t="s">
        <v>102</v>
      </c>
      <c r="I293">
        <v>0</v>
      </c>
      <c r="J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 t="s">
        <v>13</v>
      </c>
      <c r="AI293">
        <v>0</v>
      </c>
      <c r="AJ293">
        <v>0</v>
      </c>
    </row>
    <row r="294" spans="1:36" x14ac:dyDescent="0.25">
      <c r="A294" s="3" t="s">
        <v>149</v>
      </c>
      <c r="B294" s="3" t="s">
        <v>164</v>
      </c>
      <c r="C294" s="3" t="s">
        <v>158</v>
      </c>
      <c r="D294" s="3">
        <v>2018</v>
      </c>
      <c r="E294" s="3">
        <v>0</v>
      </c>
      <c r="F294" t="s">
        <v>103</v>
      </c>
      <c r="I294">
        <v>0</v>
      </c>
      <c r="J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 t="s">
        <v>13</v>
      </c>
      <c r="AI294">
        <v>0</v>
      </c>
      <c r="AJ294">
        <v>0</v>
      </c>
    </row>
    <row r="295" spans="1:36" x14ac:dyDescent="0.25">
      <c r="A295" s="3" t="s">
        <v>149</v>
      </c>
      <c r="B295" s="3" t="s">
        <v>164</v>
      </c>
      <c r="C295" s="3" t="s">
        <v>158</v>
      </c>
      <c r="D295" s="3">
        <v>2018</v>
      </c>
      <c r="E295" s="3">
        <v>0</v>
      </c>
      <c r="F295" t="s">
        <v>104</v>
      </c>
      <c r="I295">
        <v>0</v>
      </c>
      <c r="J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</row>
    <row r="296" spans="1:36" x14ac:dyDescent="0.25">
      <c r="A296" s="3" t="s">
        <v>149</v>
      </c>
      <c r="B296" s="3" t="s">
        <v>164</v>
      </c>
      <c r="C296" s="3" t="s">
        <v>158</v>
      </c>
      <c r="D296" s="3">
        <v>2018</v>
      </c>
      <c r="E296" s="3">
        <v>16</v>
      </c>
      <c r="F296">
        <v>0</v>
      </c>
      <c r="I296">
        <v>0</v>
      </c>
      <c r="J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 t="s">
        <v>13</v>
      </c>
      <c r="AI296">
        <v>0</v>
      </c>
      <c r="AJ296">
        <v>0</v>
      </c>
    </row>
    <row r="297" spans="1:36" x14ac:dyDescent="0.25">
      <c r="A297" s="3" t="s">
        <v>149</v>
      </c>
      <c r="B297" s="3" t="s">
        <v>164</v>
      </c>
      <c r="C297" s="3" t="s">
        <v>158</v>
      </c>
      <c r="D297" s="3">
        <v>2018</v>
      </c>
      <c r="E297" s="3">
        <v>17</v>
      </c>
      <c r="F297">
        <v>0</v>
      </c>
      <c r="I297">
        <v>0</v>
      </c>
      <c r="J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 t="s">
        <v>13</v>
      </c>
      <c r="AI297">
        <v>0</v>
      </c>
      <c r="AJ297">
        <v>0</v>
      </c>
    </row>
    <row r="298" spans="1:36" x14ac:dyDescent="0.25">
      <c r="A298" s="3" t="s">
        <v>149</v>
      </c>
      <c r="B298" s="3" t="s">
        <v>164</v>
      </c>
      <c r="C298" s="3" t="s">
        <v>158</v>
      </c>
      <c r="D298" s="3">
        <v>2018</v>
      </c>
      <c r="E298" s="3">
        <v>18</v>
      </c>
      <c r="F298">
        <v>0</v>
      </c>
      <c r="I298">
        <v>0</v>
      </c>
      <c r="J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 t="s">
        <v>13</v>
      </c>
      <c r="AI298">
        <v>0</v>
      </c>
      <c r="AJ298">
        <v>0</v>
      </c>
    </row>
    <row r="299" spans="1:36" x14ac:dyDescent="0.25">
      <c r="A299" s="3" t="s">
        <v>149</v>
      </c>
      <c r="B299" s="3" t="s">
        <v>164</v>
      </c>
      <c r="C299" s="3" t="s">
        <v>158</v>
      </c>
      <c r="D299" s="3">
        <v>2018</v>
      </c>
      <c r="E299" s="3">
        <v>19</v>
      </c>
      <c r="F299">
        <v>0</v>
      </c>
      <c r="I299">
        <v>0</v>
      </c>
      <c r="J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 t="s">
        <v>13</v>
      </c>
      <c r="AI299">
        <v>0</v>
      </c>
      <c r="AJ299">
        <v>0</v>
      </c>
    </row>
    <row r="300" spans="1:36" x14ac:dyDescent="0.25">
      <c r="A300" s="3" t="s">
        <v>149</v>
      </c>
      <c r="B300" s="3" t="s">
        <v>164</v>
      </c>
      <c r="C300" s="3" t="s">
        <v>158</v>
      </c>
      <c r="D300" s="3">
        <v>2018</v>
      </c>
      <c r="E300" s="3">
        <v>20</v>
      </c>
      <c r="F300">
        <v>0</v>
      </c>
      <c r="I300">
        <v>0</v>
      </c>
      <c r="J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 t="s">
        <v>13</v>
      </c>
      <c r="AI300">
        <v>0</v>
      </c>
      <c r="AJ300">
        <v>0</v>
      </c>
    </row>
    <row r="301" spans="1:36" x14ac:dyDescent="0.25">
      <c r="A301" s="3" t="s">
        <v>149</v>
      </c>
      <c r="B301" s="3" t="s">
        <v>164</v>
      </c>
      <c r="C301" s="3" t="s">
        <v>158</v>
      </c>
      <c r="D301" s="3">
        <v>2018</v>
      </c>
      <c r="E301" s="3">
        <v>21</v>
      </c>
      <c r="F301">
        <v>0</v>
      </c>
      <c r="I301">
        <v>0</v>
      </c>
      <c r="J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 t="s">
        <v>13</v>
      </c>
      <c r="AI301">
        <v>0</v>
      </c>
      <c r="AJ301">
        <v>0</v>
      </c>
    </row>
    <row r="302" spans="1:36" x14ac:dyDescent="0.25">
      <c r="A302" s="3" t="s">
        <v>149</v>
      </c>
      <c r="B302" s="3" t="s">
        <v>164</v>
      </c>
      <c r="C302" s="3" t="s">
        <v>158</v>
      </c>
      <c r="D302" s="3">
        <v>2018</v>
      </c>
      <c r="E302" s="3">
        <v>22</v>
      </c>
      <c r="F302">
        <v>0</v>
      </c>
      <c r="I302">
        <v>0</v>
      </c>
      <c r="J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 t="s">
        <v>13</v>
      </c>
      <c r="AI302">
        <v>0</v>
      </c>
      <c r="AJ302">
        <v>0</v>
      </c>
    </row>
    <row r="303" spans="1:36" x14ac:dyDescent="0.25">
      <c r="A303" s="3" t="s">
        <v>149</v>
      </c>
      <c r="B303" s="3" t="s">
        <v>164</v>
      </c>
      <c r="C303" s="3" t="s">
        <v>158</v>
      </c>
      <c r="D303" s="3">
        <v>2018</v>
      </c>
      <c r="E303" s="3">
        <v>23</v>
      </c>
      <c r="F303">
        <v>0</v>
      </c>
      <c r="I303">
        <v>0</v>
      </c>
      <c r="J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 t="s">
        <v>13</v>
      </c>
      <c r="AI303">
        <v>0</v>
      </c>
      <c r="AJ303">
        <v>0</v>
      </c>
    </row>
    <row r="304" spans="1:36" x14ac:dyDescent="0.25">
      <c r="A304" s="3" t="s">
        <v>149</v>
      </c>
      <c r="B304" s="3" t="s">
        <v>164</v>
      </c>
      <c r="C304" s="3" t="s">
        <v>158</v>
      </c>
      <c r="D304" s="3">
        <v>2018</v>
      </c>
      <c r="E304" s="3">
        <v>24</v>
      </c>
      <c r="F304">
        <v>0</v>
      </c>
      <c r="I304">
        <v>0</v>
      </c>
      <c r="J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 t="s">
        <v>13</v>
      </c>
      <c r="AI304">
        <v>0</v>
      </c>
      <c r="AJ304">
        <v>0</v>
      </c>
    </row>
    <row r="305" spans="1:36" x14ac:dyDescent="0.25">
      <c r="A305" s="3" t="s">
        <v>149</v>
      </c>
      <c r="B305" s="3" t="s">
        <v>164</v>
      </c>
      <c r="C305" s="3" t="s">
        <v>158</v>
      </c>
      <c r="D305" s="3">
        <v>2018</v>
      </c>
      <c r="E305" s="3">
        <v>25</v>
      </c>
      <c r="F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 t="s">
        <v>13</v>
      </c>
      <c r="AI305">
        <v>0</v>
      </c>
      <c r="AJ305">
        <v>0</v>
      </c>
    </row>
    <row r="306" spans="1:36" x14ac:dyDescent="0.25">
      <c r="A306" s="3" t="s">
        <v>149</v>
      </c>
      <c r="B306" s="3" t="s">
        <v>115</v>
      </c>
      <c r="C306" s="3" t="s">
        <v>159</v>
      </c>
      <c r="D306" s="3">
        <v>2018</v>
      </c>
      <c r="E306" s="3">
        <v>0</v>
      </c>
      <c r="F306" t="s">
        <v>12</v>
      </c>
      <c r="I306">
        <v>0</v>
      </c>
      <c r="J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</row>
    <row r="307" spans="1:36" x14ac:dyDescent="0.25">
      <c r="A307" s="3" t="s">
        <v>149</v>
      </c>
      <c r="B307" s="3" t="s">
        <v>115</v>
      </c>
      <c r="C307" s="3" t="s">
        <v>159</v>
      </c>
      <c r="D307" s="3">
        <v>2018</v>
      </c>
      <c r="E307" s="3">
        <v>1</v>
      </c>
      <c r="F307" t="s">
        <v>14</v>
      </c>
      <c r="I307">
        <v>0</v>
      </c>
      <c r="J307">
        <v>0</v>
      </c>
      <c r="M307">
        <v>0</v>
      </c>
      <c r="N307">
        <v>0</v>
      </c>
      <c r="O307">
        <v>1</v>
      </c>
      <c r="P307">
        <v>1</v>
      </c>
      <c r="Q307">
        <v>2</v>
      </c>
      <c r="R307">
        <v>1</v>
      </c>
      <c r="S307">
        <v>2</v>
      </c>
      <c r="T307">
        <v>0</v>
      </c>
      <c r="U307">
        <v>2</v>
      </c>
      <c r="V307">
        <v>0</v>
      </c>
      <c r="W307">
        <v>2</v>
      </c>
      <c r="X307">
        <v>0</v>
      </c>
      <c r="Y307">
        <v>2</v>
      </c>
      <c r="Z307">
        <v>0</v>
      </c>
      <c r="AA307">
        <v>2</v>
      </c>
      <c r="AB307">
        <v>0</v>
      </c>
      <c r="AC307">
        <v>2</v>
      </c>
      <c r="AD307">
        <v>0</v>
      </c>
      <c r="AE307">
        <v>0</v>
      </c>
      <c r="AF307">
        <v>2</v>
      </c>
      <c r="AG307">
        <v>5</v>
      </c>
      <c r="AH307" t="s">
        <v>160</v>
      </c>
      <c r="AI307">
        <v>0</v>
      </c>
      <c r="AJ307">
        <v>0</v>
      </c>
    </row>
    <row r="308" spans="1:36" x14ac:dyDescent="0.25">
      <c r="A308" s="3" t="s">
        <v>149</v>
      </c>
      <c r="B308" s="3" t="s">
        <v>115</v>
      </c>
      <c r="C308" s="3" t="s">
        <v>159</v>
      </c>
      <c r="D308" s="3">
        <v>2018</v>
      </c>
      <c r="E308" s="3" t="s">
        <v>15</v>
      </c>
      <c r="F308" t="s">
        <v>16</v>
      </c>
      <c r="I308">
        <v>0</v>
      </c>
      <c r="J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 t="s">
        <v>13</v>
      </c>
      <c r="AI308">
        <v>0</v>
      </c>
      <c r="AJ308">
        <v>0</v>
      </c>
    </row>
    <row r="309" spans="1:36" x14ac:dyDescent="0.25">
      <c r="A309" s="3" t="s">
        <v>149</v>
      </c>
      <c r="B309" s="3" t="s">
        <v>115</v>
      </c>
      <c r="C309" s="3" t="s">
        <v>159</v>
      </c>
      <c r="D309" s="3">
        <v>2018</v>
      </c>
      <c r="E309" s="3" t="s">
        <v>17</v>
      </c>
      <c r="F309" t="s">
        <v>18</v>
      </c>
      <c r="I309">
        <v>0</v>
      </c>
      <c r="J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 t="s">
        <v>13</v>
      </c>
      <c r="AI309">
        <v>0</v>
      </c>
      <c r="AJ309">
        <v>0</v>
      </c>
    </row>
    <row r="310" spans="1:36" x14ac:dyDescent="0.25">
      <c r="A310" s="3" t="s">
        <v>149</v>
      </c>
      <c r="B310" s="3" t="s">
        <v>115</v>
      </c>
      <c r="C310" s="3" t="s">
        <v>159</v>
      </c>
      <c r="D310" s="3">
        <v>2018</v>
      </c>
      <c r="E310" s="3" t="s">
        <v>19</v>
      </c>
      <c r="F310" t="s">
        <v>20</v>
      </c>
      <c r="I310">
        <v>0</v>
      </c>
      <c r="J310">
        <v>0</v>
      </c>
      <c r="M310">
        <v>0</v>
      </c>
      <c r="N310">
        <v>0</v>
      </c>
      <c r="O310">
        <v>1</v>
      </c>
      <c r="P310">
        <v>1</v>
      </c>
      <c r="Q310">
        <v>1</v>
      </c>
      <c r="R310">
        <v>0</v>
      </c>
      <c r="S310">
        <v>1</v>
      </c>
      <c r="T310">
        <v>0</v>
      </c>
      <c r="U310">
        <v>1</v>
      </c>
      <c r="V310">
        <v>0</v>
      </c>
      <c r="W310">
        <v>1</v>
      </c>
      <c r="X310">
        <v>0</v>
      </c>
      <c r="Y310">
        <v>1</v>
      </c>
      <c r="Z310">
        <v>0</v>
      </c>
      <c r="AA310">
        <v>1</v>
      </c>
      <c r="AB310">
        <v>0</v>
      </c>
      <c r="AC310">
        <v>1</v>
      </c>
      <c r="AD310">
        <v>0</v>
      </c>
      <c r="AE310">
        <v>0</v>
      </c>
      <c r="AF310">
        <v>1</v>
      </c>
      <c r="AG310">
        <v>1</v>
      </c>
      <c r="AH310" t="s">
        <v>13</v>
      </c>
      <c r="AI310">
        <v>0</v>
      </c>
      <c r="AJ310">
        <v>0</v>
      </c>
    </row>
    <row r="311" spans="1:36" x14ac:dyDescent="0.25">
      <c r="A311" s="3" t="s">
        <v>149</v>
      </c>
      <c r="B311" s="3" t="s">
        <v>115</v>
      </c>
      <c r="C311" s="3" t="s">
        <v>159</v>
      </c>
      <c r="D311" s="3">
        <v>2018</v>
      </c>
      <c r="E311" s="3">
        <v>2</v>
      </c>
      <c r="F311" t="s">
        <v>21</v>
      </c>
      <c r="I311">
        <v>0</v>
      </c>
      <c r="J311">
        <v>0</v>
      </c>
      <c r="M311">
        <v>0</v>
      </c>
      <c r="N311">
        <v>0</v>
      </c>
      <c r="O311">
        <v>6</v>
      </c>
      <c r="P311">
        <v>6</v>
      </c>
      <c r="Q311">
        <v>8</v>
      </c>
      <c r="R311">
        <v>2</v>
      </c>
      <c r="S311">
        <v>8</v>
      </c>
      <c r="T311">
        <v>0</v>
      </c>
      <c r="U311">
        <v>8</v>
      </c>
      <c r="V311">
        <v>0</v>
      </c>
      <c r="W311">
        <v>8</v>
      </c>
      <c r="X311">
        <v>0</v>
      </c>
      <c r="Y311">
        <v>8</v>
      </c>
      <c r="Z311">
        <v>0</v>
      </c>
      <c r="AA311">
        <v>8</v>
      </c>
      <c r="AB311">
        <v>0</v>
      </c>
      <c r="AC311">
        <v>8</v>
      </c>
      <c r="AD311">
        <v>0</v>
      </c>
      <c r="AE311">
        <v>0</v>
      </c>
      <c r="AF311">
        <v>8</v>
      </c>
      <c r="AG311">
        <v>16</v>
      </c>
      <c r="AH311" t="s">
        <v>160</v>
      </c>
      <c r="AI311">
        <v>0</v>
      </c>
      <c r="AJ311">
        <v>0</v>
      </c>
    </row>
    <row r="312" spans="1:36" x14ac:dyDescent="0.25">
      <c r="A312" s="3" t="s">
        <v>149</v>
      </c>
      <c r="B312" s="3" t="s">
        <v>115</v>
      </c>
      <c r="C312" s="3" t="s">
        <v>159</v>
      </c>
      <c r="D312" s="3">
        <v>2018</v>
      </c>
      <c r="E312" s="3" t="s">
        <v>22</v>
      </c>
      <c r="F312" t="s">
        <v>16</v>
      </c>
      <c r="I312">
        <v>0</v>
      </c>
      <c r="J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 t="s">
        <v>13</v>
      </c>
      <c r="AI312">
        <v>0</v>
      </c>
      <c r="AJ312">
        <v>0</v>
      </c>
    </row>
    <row r="313" spans="1:36" x14ac:dyDescent="0.25">
      <c r="A313" s="3" t="s">
        <v>149</v>
      </c>
      <c r="B313" s="3" t="s">
        <v>115</v>
      </c>
      <c r="C313" s="3" t="s">
        <v>159</v>
      </c>
      <c r="D313" s="3">
        <v>2018</v>
      </c>
      <c r="E313" s="3" t="s">
        <v>23</v>
      </c>
      <c r="F313" t="s">
        <v>20</v>
      </c>
      <c r="I313">
        <v>0</v>
      </c>
      <c r="J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1</v>
      </c>
      <c r="AH313" t="s">
        <v>13</v>
      </c>
      <c r="AI313">
        <v>0</v>
      </c>
      <c r="AJ313">
        <v>0</v>
      </c>
    </row>
    <row r="314" spans="1:36" x14ac:dyDescent="0.25">
      <c r="A314" s="3" t="s">
        <v>149</v>
      </c>
      <c r="B314" s="3" t="s">
        <v>115</v>
      </c>
      <c r="C314" s="3" t="s">
        <v>159</v>
      </c>
      <c r="D314" s="3">
        <v>2018</v>
      </c>
      <c r="E314" s="3">
        <v>3</v>
      </c>
      <c r="F314" t="s">
        <v>24</v>
      </c>
      <c r="I314">
        <v>0</v>
      </c>
      <c r="J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 t="s">
        <v>13</v>
      </c>
      <c r="AI314">
        <v>0</v>
      </c>
      <c r="AJ314">
        <v>0</v>
      </c>
    </row>
    <row r="315" spans="1:36" x14ac:dyDescent="0.25">
      <c r="A315" s="3" t="s">
        <v>149</v>
      </c>
      <c r="B315" s="3" t="s">
        <v>115</v>
      </c>
      <c r="C315" s="3" t="s">
        <v>159</v>
      </c>
      <c r="D315" s="3">
        <v>2018</v>
      </c>
      <c r="E315" s="3" t="s">
        <v>25</v>
      </c>
      <c r="F315" t="s">
        <v>16</v>
      </c>
      <c r="I315">
        <v>0</v>
      </c>
      <c r="J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 t="s">
        <v>13</v>
      </c>
      <c r="AI315">
        <v>0</v>
      </c>
      <c r="AJ315">
        <v>0</v>
      </c>
    </row>
    <row r="316" spans="1:36" x14ac:dyDescent="0.25">
      <c r="A316" s="3" t="s">
        <v>149</v>
      </c>
      <c r="B316" s="3" t="s">
        <v>115</v>
      </c>
      <c r="C316" s="3" t="s">
        <v>159</v>
      </c>
      <c r="D316" s="3">
        <v>2018</v>
      </c>
      <c r="E316" s="3" t="s">
        <v>26</v>
      </c>
      <c r="F316" t="s">
        <v>20</v>
      </c>
      <c r="I316">
        <v>0</v>
      </c>
      <c r="J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 t="s">
        <v>13</v>
      </c>
      <c r="AI316">
        <v>0</v>
      </c>
      <c r="AJ316">
        <v>0</v>
      </c>
    </row>
    <row r="317" spans="1:36" x14ac:dyDescent="0.25">
      <c r="A317" s="3" t="s">
        <v>149</v>
      </c>
      <c r="B317" s="3" t="s">
        <v>115</v>
      </c>
      <c r="C317" s="3" t="s">
        <v>159</v>
      </c>
      <c r="D317" s="3">
        <v>2018</v>
      </c>
      <c r="E317" s="3">
        <v>4</v>
      </c>
      <c r="F317" t="s">
        <v>27</v>
      </c>
      <c r="I317">
        <v>1</v>
      </c>
      <c r="J317">
        <v>1</v>
      </c>
      <c r="M317">
        <v>2</v>
      </c>
      <c r="N317">
        <v>1</v>
      </c>
      <c r="O317">
        <v>3</v>
      </c>
      <c r="P317">
        <v>1</v>
      </c>
      <c r="Q317">
        <v>3</v>
      </c>
      <c r="R317">
        <v>0</v>
      </c>
      <c r="S317">
        <v>3</v>
      </c>
      <c r="T317">
        <v>0</v>
      </c>
      <c r="U317">
        <v>3</v>
      </c>
      <c r="V317">
        <v>0</v>
      </c>
      <c r="W317">
        <v>3</v>
      </c>
      <c r="X317">
        <v>0</v>
      </c>
      <c r="Y317">
        <v>3</v>
      </c>
      <c r="Z317">
        <v>0</v>
      </c>
      <c r="AA317">
        <v>3</v>
      </c>
      <c r="AB317">
        <v>0</v>
      </c>
      <c r="AC317">
        <v>3</v>
      </c>
      <c r="AD317">
        <v>0</v>
      </c>
      <c r="AE317">
        <v>5</v>
      </c>
      <c r="AF317">
        <v>3</v>
      </c>
      <c r="AG317">
        <v>5</v>
      </c>
      <c r="AH317" t="s">
        <v>160</v>
      </c>
      <c r="AI317">
        <v>0</v>
      </c>
      <c r="AJ317">
        <v>0</v>
      </c>
    </row>
    <row r="318" spans="1:36" x14ac:dyDescent="0.25">
      <c r="A318" s="3" t="s">
        <v>149</v>
      </c>
      <c r="B318" s="3" t="s">
        <v>115</v>
      </c>
      <c r="C318" s="3" t="s">
        <v>159</v>
      </c>
      <c r="D318" s="3">
        <v>2018</v>
      </c>
      <c r="E318" s="3" t="s">
        <v>28</v>
      </c>
      <c r="F318" t="s">
        <v>16</v>
      </c>
      <c r="I318">
        <v>0</v>
      </c>
      <c r="J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1</v>
      </c>
      <c r="AH318" t="s">
        <v>13</v>
      </c>
      <c r="AI318">
        <v>0</v>
      </c>
      <c r="AJ318">
        <v>0</v>
      </c>
    </row>
    <row r="319" spans="1:36" x14ac:dyDescent="0.25">
      <c r="A319" s="3" t="s">
        <v>149</v>
      </c>
      <c r="B319" s="3" t="s">
        <v>115</v>
      </c>
      <c r="C319" s="3" t="s">
        <v>159</v>
      </c>
      <c r="D319" s="3">
        <v>2018</v>
      </c>
      <c r="E319" s="3" t="s">
        <v>29</v>
      </c>
      <c r="F319" t="s">
        <v>20</v>
      </c>
      <c r="I319">
        <v>1</v>
      </c>
      <c r="J319">
        <v>1</v>
      </c>
      <c r="M319">
        <v>1</v>
      </c>
      <c r="N319">
        <v>0</v>
      </c>
      <c r="O319">
        <v>1</v>
      </c>
      <c r="P319">
        <v>0</v>
      </c>
      <c r="Q319">
        <v>1</v>
      </c>
      <c r="R319">
        <v>0</v>
      </c>
      <c r="S319">
        <v>1</v>
      </c>
      <c r="T319">
        <v>0</v>
      </c>
      <c r="U319">
        <v>1</v>
      </c>
      <c r="V319">
        <v>0</v>
      </c>
      <c r="W319">
        <v>1</v>
      </c>
      <c r="X319">
        <v>0</v>
      </c>
      <c r="Y319">
        <v>1</v>
      </c>
      <c r="Z319">
        <v>0</v>
      </c>
      <c r="AA319">
        <v>1</v>
      </c>
      <c r="AB319">
        <v>0</v>
      </c>
      <c r="AC319">
        <v>1</v>
      </c>
      <c r="AD319">
        <v>0</v>
      </c>
      <c r="AE319">
        <v>0</v>
      </c>
      <c r="AF319">
        <v>1</v>
      </c>
      <c r="AG319">
        <v>3</v>
      </c>
      <c r="AH319" t="s">
        <v>13</v>
      </c>
      <c r="AI319">
        <v>0</v>
      </c>
      <c r="AJ319">
        <v>0</v>
      </c>
    </row>
    <row r="320" spans="1:36" x14ac:dyDescent="0.25">
      <c r="A320" s="3" t="s">
        <v>149</v>
      </c>
      <c r="B320" s="3" t="s">
        <v>115</v>
      </c>
      <c r="C320" s="3" t="s">
        <v>159</v>
      </c>
      <c r="D320" s="3">
        <v>2018</v>
      </c>
      <c r="E320" s="3">
        <v>5</v>
      </c>
      <c r="F320" t="s">
        <v>30</v>
      </c>
      <c r="I320">
        <v>0</v>
      </c>
      <c r="J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25</v>
      </c>
      <c r="AF320">
        <v>0</v>
      </c>
      <c r="AG320">
        <v>53</v>
      </c>
      <c r="AH320" t="s">
        <v>13</v>
      </c>
      <c r="AI320">
        <v>0</v>
      </c>
      <c r="AJ320">
        <v>0</v>
      </c>
    </row>
    <row r="321" spans="1:36" x14ac:dyDescent="0.25">
      <c r="A321" s="3" t="s">
        <v>149</v>
      </c>
      <c r="B321" s="3" t="s">
        <v>115</v>
      </c>
      <c r="C321" s="3" t="s">
        <v>159</v>
      </c>
      <c r="D321" s="3">
        <v>2018</v>
      </c>
      <c r="E321" s="3" t="s">
        <v>31</v>
      </c>
      <c r="F321" t="s">
        <v>32</v>
      </c>
      <c r="I321">
        <v>8</v>
      </c>
      <c r="J321">
        <v>8</v>
      </c>
      <c r="M321">
        <v>14</v>
      </c>
      <c r="N321">
        <v>6</v>
      </c>
      <c r="O321">
        <v>16</v>
      </c>
      <c r="P321">
        <v>2</v>
      </c>
      <c r="Q321">
        <v>21</v>
      </c>
      <c r="R321">
        <v>5</v>
      </c>
      <c r="S321">
        <v>21</v>
      </c>
      <c r="T321">
        <v>0</v>
      </c>
      <c r="U321">
        <v>21</v>
      </c>
      <c r="V321">
        <v>0</v>
      </c>
      <c r="W321">
        <v>21</v>
      </c>
      <c r="X321">
        <v>0</v>
      </c>
      <c r="Y321">
        <v>21</v>
      </c>
      <c r="Z321">
        <v>0</v>
      </c>
      <c r="AA321">
        <v>21</v>
      </c>
      <c r="AB321">
        <v>0</v>
      </c>
      <c r="AC321">
        <v>21</v>
      </c>
      <c r="AD321">
        <v>0</v>
      </c>
      <c r="AE321">
        <v>25</v>
      </c>
      <c r="AF321">
        <v>21</v>
      </c>
      <c r="AG321">
        <v>71</v>
      </c>
      <c r="AH321" t="s">
        <v>160</v>
      </c>
      <c r="AI321">
        <v>0</v>
      </c>
      <c r="AJ321">
        <v>0</v>
      </c>
    </row>
    <row r="322" spans="1:36" x14ac:dyDescent="0.25">
      <c r="A322" s="3" t="s">
        <v>149</v>
      </c>
      <c r="B322" s="3" t="s">
        <v>115</v>
      </c>
      <c r="C322" s="3" t="s">
        <v>159</v>
      </c>
      <c r="D322" s="3">
        <v>2018</v>
      </c>
      <c r="E322" s="3" t="s">
        <v>33</v>
      </c>
      <c r="F322" t="s">
        <v>34</v>
      </c>
      <c r="I322">
        <v>0</v>
      </c>
      <c r="J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 t="s">
        <v>13</v>
      </c>
      <c r="AI322">
        <v>0</v>
      </c>
      <c r="AJ322">
        <v>0</v>
      </c>
    </row>
    <row r="323" spans="1:36" x14ac:dyDescent="0.25">
      <c r="A323" s="3" t="s">
        <v>149</v>
      </c>
      <c r="B323" s="3" t="s">
        <v>115</v>
      </c>
      <c r="C323" s="3" t="s">
        <v>159</v>
      </c>
      <c r="D323" s="3">
        <v>2018</v>
      </c>
      <c r="E323" s="3" t="s">
        <v>35</v>
      </c>
      <c r="F323" t="s">
        <v>36</v>
      </c>
      <c r="I323">
        <v>6</v>
      </c>
      <c r="J323">
        <v>6</v>
      </c>
      <c r="M323">
        <v>12</v>
      </c>
      <c r="N323">
        <v>6</v>
      </c>
      <c r="O323">
        <v>14</v>
      </c>
      <c r="P323">
        <v>2</v>
      </c>
      <c r="Q323">
        <v>21</v>
      </c>
      <c r="R323">
        <v>7</v>
      </c>
      <c r="S323">
        <v>21</v>
      </c>
      <c r="T323">
        <v>0</v>
      </c>
      <c r="U323">
        <v>21</v>
      </c>
      <c r="V323">
        <v>0</v>
      </c>
      <c r="W323">
        <v>21</v>
      </c>
      <c r="X323">
        <v>0</v>
      </c>
      <c r="Y323">
        <v>21</v>
      </c>
      <c r="Z323">
        <v>0</v>
      </c>
      <c r="AA323">
        <v>21</v>
      </c>
      <c r="AB323">
        <v>0</v>
      </c>
      <c r="AC323">
        <v>21</v>
      </c>
      <c r="AD323">
        <v>0</v>
      </c>
      <c r="AE323">
        <v>25</v>
      </c>
      <c r="AF323">
        <v>21</v>
      </c>
      <c r="AG323">
        <v>60</v>
      </c>
      <c r="AH323" t="s">
        <v>160</v>
      </c>
      <c r="AI323">
        <v>0</v>
      </c>
      <c r="AJ323">
        <v>0</v>
      </c>
    </row>
    <row r="324" spans="1:36" x14ac:dyDescent="0.25">
      <c r="A324" s="3" t="s">
        <v>149</v>
      </c>
      <c r="B324" s="3" t="s">
        <v>115</v>
      </c>
      <c r="C324" s="3" t="s">
        <v>159</v>
      </c>
      <c r="D324" s="3">
        <v>2018</v>
      </c>
      <c r="E324" s="3" t="s">
        <v>37</v>
      </c>
      <c r="F324" t="s">
        <v>38</v>
      </c>
      <c r="I324">
        <v>8</v>
      </c>
      <c r="J324">
        <v>8</v>
      </c>
      <c r="M324">
        <v>13</v>
      </c>
      <c r="N324">
        <v>5</v>
      </c>
      <c r="O324">
        <v>14</v>
      </c>
      <c r="P324">
        <v>1</v>
      </c>
      <c r="Q324">
        <v>21</v>
      </c>
      <c r="R324">
        <v>7</v>
      </c>
      <c r="S324">
        <v>21</v>
      </c>
      <c r="T324">
        <v>0</v>
      </c>
      <c r="U324">
        <v>21</v>
      </c>
      <c r="V324">
        <v>0</v>
      </c>
      <c r="W324">
        <v>21</v>
      </c>
      <c r="X324">
        <v>0</v>
      </c>
      <c r="Y324">
        <v>21</v>
      </c>
      <c r="Z324">
        <v>0</v>
      </c>
      <c r="AA324">
        <v>21</v>
      </c>
      <c r="AB324">
        <v>0</v>
      </c>
      <c r="AC324">
        <v>21</v>
      </c>
      <c r="AD324">
        <v>0</v>
      </c>
      <c r="AE324">
        <v>25</v>
      </c>
      <c r="AF324">
        <v>21</v>
      </c>
      <c r="AG324">
        <v>74</v>
      </c>
      <c r="AH324" t="s">
        <v>160</v>
      </c>
      <c r="AI324">
        <v>0</v>
      </c>
      <c r="AJ324">
        <v>0</v>
      </c>
    </row>
    <row r="325" spans="1:36" x14ac:dyDescent="0.25">
      <c r="A325" s="3" t="s">
        <v>149</v>
      </c>
      <c r="B325" s="3" t="s">
        <v>115</v>
      </c>
      <c r="C325" s="3" t="s">
        <v>159</v>
      </c>
      <c r="D325" s="3">
        <v>2018</v>
      </c>
      <c r="E325" s="3" t="s">
        <v>39</v>
      </c>
      <c r="F325" t="s">
        <v>40</v>
      </c>
      <c r="I325">
        <v>0</v>
      </c>
      <c r="J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 t="s">
        <v>13</v>
      </c>
      <c r="AI325">
        <v>0</v>
      </c>
      <c r="AJ325">
        <v>0</v>
      </c>
    </row>
    <row r="326" spans="1:36" x14ac:dyDescent="0.25">
      <c r="A326" s="3" t="s">
        <v>149</v>
      </c>
      <c r="B326" s="3" t="s">
        <v>115</v>
      </c>
      <c r="C326" s="3" t="s">
        <v>159</v>
      </c>
      <c r="D326" s="3">
        <v>2018</v>
      </c>
      <c r="E326" s="3" t="s">
        <v>41</v>
      </c>
      <c r="F326">
        <v>0</v>
      </c>
      <c r="I326">
        <v>0</v>
      </c>
      <c r="J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 t="s">
        <v>13</v>
      </c>
      <c r="AI326">
        <v>0</v>
      </c>
      <c r="AJ326">
        <v>0</v>
      </c>
    </row>
    <row r="327" spans="1:36" x14ac:dyDescent="0.25">
      <c r="A327" s="3" t="s">
        <v>149</v>
      </c>
      <c r="B327" s="3" t="s">
        <v>115</v>
      </c>
      <c r="C327" s="3" t="s">
        <v>159</v>
      </c>
      <c r="D327" s="3">
        <v>2018</v>
      </c>
      <c r="E327" s="3">
        <v>6</v>
      </c>
      <c r="F327" t="s">
        <v>42</v>
      </c>
      <c r="I327">
        <v>0</v>
      </c>
      <c r="J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 t="s">
        <v>13</v>
      </c>
      <c r="AI327">
        <v>0</v>
      </c>
      <c r="AJ327">
        <v>0</v>
      </c>
    </row>
    <row r="328" spans="1:36" x14ac:dyDescent="0.25">
      <c r="A328" s="3" t="s">
        <v>149</v>
      </c>
      <c r="B328" s="3" t="s">
        <v>115</v>
      </c>
      <c r="C328" s="3" t="s">
        <v>159</v>
      </c>
      <c r="D328" s="3">
        <v>2018</v>
      </c>
      <c r="E328" s="3" t="s">
        <v>43</v>
      </c>
      <c r="F328" t="s">
        <v>44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 t="s">
        <v>13</v>
      </c>
      <c r="AI328">
        <v>0</v>
      </c>
      <c r="AJ328">
        <v>0</v>
      </c>
    </row>
    <row r="329" spans="1:36" x14ac:dyDescent="0.25">
      <c r="A329" s="3" t="s">
        <v>149</v>
      </c>
      <c r="B329" s="3" t="s">
        <v>115</v>
      </c>
      <c r="C329" s="3" t="s">
        <v>159</v>
      </c>
      <c r="D329" s="3">
        <v>2018</v>
      </c>
      <c r="E329" s="3" t="s">
        <v>45</v>
      </c>
      <c r="F329" t="s">
        <v>46</v>
      </c>
      <c r="I329">
        <v>0</v>
      </c>
      <c r="J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 t="s">
        <v>13</v>
      </c>
      <c r="AI329">
        <v>0</v>
      </c>
      <c r="AJ329">
        <v>0</v>
      </c>
    </row>
    <row r="330" spans="1:36" x14ac:dyDescent="0.25">
      <c r="A330" s="3" t="s">
        <v>149</v>
      </c>
      <c r="B330" s="3" t="s">
        <v>115</v>
      </c>
      <c r="C330" s="3" t="s">
        <v>159</v>
      </c>
      <c r="D330" s="3">
        <v>2018</v>
      </c>
      <c r="E330" s="3" t="s">
        <v>47</v>
      </c>
      <c r="F330" t="s">
        <v>48</v>
      </c>
      <c r="I330">
        <v>0</v>
      </c>
      <c r="J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 t="s">
        <v>13</v>
      </c>
      <c r="AI330">
        <v>0</v>
      </c>
      <c r="AJ330">
        <v>0</v>
      </c>
    </row>
    <row r="331" spans="1:36" x14ac:dyDescent="0.25">
      <c r="A331" s="3" t="s">
        <v>149</v>
      </c>
      <c r="B331" s="3" t="s">
        <v>115</v>
      </c>
      <c r="C331" s="3" t="s">
        <v>159</v>
      </c>
      <c r="D331" s="3">
        <v>2018</v>
      </c>
      <c r="E331" s="3">
        <v>7</v>
      </c>
      <c r="F331" t="s">
        <v>49</v>
      </c>
      <c r="I331">
        <v>0</v>
      </c>
      <c r="J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40</v>
      </c>
      <c r="AH331" t="s">
        <v>13</v>
      </c>
      <c r="AI331">
        <v>0</v>
      </c>
      <c r="AJ331">
        <v>0</v>
      </c>
    </row>
    <row r="332" spans="1:36" x14ac:dyDescent="0.25">
      <c r="A332" s="3" t="s">
        <v>149</v>
      </c>
      <c r="B332" s="3" t="s">
        <v>115</v>
      </c>
      <c r="C332" s="3" t="s">
        <v>159</v>
      </c>
      <c r="D332" s="3">
        <v>2018</v>
      </c>
      <c r="E332" s="3" t="s">
        <v>50</v>
      </c>
      <c r="F332" t="s">
        <v>44</v>
      </c>
      <c r="I332">
        <v>10</v>
      </c>
      <c r="J332">
        <v>10</v>
      </c>
      <c r="M332">
        <v>16</v>
      </c>
      <c r="N332">
        <v>6</v>
      </c>
      <c r="O332">
        <v>19</v>
      </c>
      <c r="P332">
        <v>3</v>
      </c>
      <c r="Q332">
        <v>21</v>
      </c>
      <c r="R332">
        <v>2</v>
      </c>
      <c r="S332">
        <v>21</v>
      </c>
      <c r="T332">
        <v>0</v>
      </c>
      <c r="U332">
        <v>21</v>
      </c>
      <c r="V332">
        <v>0</v>
      </c>
      <c r="W332">
        <v>21</v>
      </c>
      <c r="X332">
        <v>0</v>
      </c>
      <c r="Y332">
        <v>21</v>
      </c>
      <c r="Z332">
        <v>0</v>
      </c>
      <c r="AA332">
        <v>21</v>
      </c>
      <c r="AB332">
        <v>0</v>
      </c>
      <c r="AC332">
        <v>21</v>
      </c>
      <c r="AD332">
        <v>0</v>
      </c>
      <c r="AE332">
        <v>30</v>
      </c>
      <c r="AF332">
        <v>21</v>
      </c>
      <c r="AG332">
        <v>74</v>
      </c>
      <c r="AH332" t="s">
        <v>160</v>
      </c>
      <c r="AI332">
        <v>0</v>
      </c>
      <c r="AJ332">
        <v>0</v>
      </c>
    </row>
    <row r="333" spans="1:36" x14ac:dyDescent="0.25">
      <c r="A333" s="3" t="s">
        <v>149</v>
      </c>
      <c r="B333" s="3" t="s">
        <v>115</v>
      </c>
      <c r="C333" s="3" t="s">
        <v>159</v>
      </c>
      <c r="D333" s="3">
        <v>2018</v>
      </c>
      <c r="E333" s="3" t="s">
        <v>51</v>
      </c>
      <c r="F333" t="s">
        <v>46</v>
      </c>
      <c r="I333">
        <v>0</v>
      </c>
      <c r="J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45</v>
      </c>
      <c r="AH333" t="s">
        <v>160</v>
      </c>
      <c r="AI333">
        <v>0</v>
      </c>
      <c r="AJ333">
        <v>0</v>
      </c>
    </row>
    <row r="334" spans="1:36" x14ac:dyDescent="0.25">
      <c r="A334" s="3" t="s">
        <v>149</v>
      </c>
      <c r="B334" s="3" t="s">
        <v>115</v>
      </c>
      <c r="C334" s="3" t="s">
        <v>159</v>
      </c>
      <c r="D334" s="3">
        <v>2018</v>
      </c>
      <c r="E334" s="3" t="s">
        <v>52</v>
      </c>
      <c r="F334" t="s">
        <v>53</v>
      </c>
      <c r="I334">
        <v>5</v>
      </c>
      <c r="J334">
        <v>5</v>
      </c>
      <c r="M334">
        <v>9</v>
      </c>
      <c r="N334">
        <v>4</v>
      </c>
      <c r="O334">
        <v>11</v>
      </c>
      <c r="P334">
        <v>2</v>
      </c>
      <c r="Q334">
        <v>13</v>
      </c>
      <c r="R334">
        <v>2</v>
      </c>
      <c r="S334">
        <v>13</v>
      </c>
      <c r="T334">
        <v>0</v>
      </c>
      <c r="U334">
        <v>13</v>
      </c>
      <c r="V334">
        <v>0</v>
      </c>
      <c r="W334">
        <v>13</v>
      </c>
      <c r="X334">
        <v>0</v>
      </c>
      <c r="Y334">
        <v>13</v>
      </c>
      <c r="Z334">
        <v>0</v>
      </c>
      <c r="AA334">
        <v>13</v>
      </c>
      <c r="AB334">
        <v>0</v>
      </c>
      <c r="AC334">
        <v>13</v>
      </c>
      <c r="AD334">
        <v>0</v>
      </c>
      <c r="AE334">
        <v>20</v>
      </c>
      <c r="AF334">
        <v>13</v>
      </c>
      <c r="AG334">
        <v>24</v>
      </c>
      <c r="AH334" t="s">
        <v>160</v>
      </c>
      <c r="AI334">
        <v>0</v>
      </c>
      <c r="AJ334">
        <v>0</v>
      </c>
    </row>
    <row r="335" spans="1:36" x14ac:dyDescent="0.25">
      <c r="A335" s="3" t="s">
        <v>149</v>
      </c>
      <c r="B335" s="3" t="s">
        <v>115</v>
      </c>
      <c r="C335" s="3" t="s">
        <v>159</v>
      </c>
      <c r="D335" s="3">
        <v>2018</v>
      </c>
      <c r="E335" s="3">
        <v>8</v>
      </c>
      <c r="F335" t="s">
        <v>54</v>
      </c>
      <c r="I335">
        <v>10</v>
      </c>
      <c r="J335">
        <v>10</v>
      </c>
      <c r="M335">
        <v>16</v>
      </c>
      <c r="N335">
        <v>6</v>
      </c>
      <c r="O335">
        <v>19</v>
      </c>
      <c r="P335">
        <v>3</v>
      </c>
      <c r="Q335">
        <v>21</v>
      </c>
      <c r="R335">
        <v>2</v>
      </c>
      <c r="S335">
        <v>21</v>
      </c>
      <c r="T335">
        <v>0</v>
      </c>
      <c r="U335">
        <v>21</v>
      </c>
      <c r="V335">
        <v>0</v>
      </c>
      <c r="W335">
        <v>21</v>
      </c>
      <c r="X335">
        <v>0</v>
      </c>
      <c r="Y335">
        <v>21</v>
      </c>
      <c r="Z335">
        <v>0</v>
      </c>
      <c r="AA335">
        <v>21</v>
      </c>
      <c r="AB335">
        <v>0</v>
      </c>
      <c r="AC335">
        <v>21</v>
      </c>
      <c r="AD335">
        <v>0</v>
      </c>
      <c r="AE335">
        <v>30</v>
      </c>
      <c r="AF335">
        <v>21</v>
      </c>
      <c r="AG335">
        <v>24</v>
      </c>
      <c r="AH335" t="s">
        <v>13</v>
      </c>
      <c r="AI335">
        <v>0</v>
      </c>
      <c r="AJ335">
        <v>0</v>
      </c>
    </row>
    <row r="336" spans="1:36" x14ac:dyDescent="0.25">
      <c r="A336" s="3" t="s">
        <v>149</v>
      </c>
      <c r="B336" s="3" t="s">
        <v>115</v>
      </c>
      <c r="C336" s="3" t="s">
        <v>159</v>
      </c>
      <c r="D336" s="3">
        <v>2018</v>
      </c>
      <c r="E336" s="3" t="s">
        <v>55</v>
      </c>
      <c r="F336" t="s">
        <v>16</v>
      </c>
      <c r="I336">
        <v>0</v>
      </c>
      <c r="J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 t="s">
        <v>13</v>
      </c>
      <c r="AI336">
        <v>0</v>
      </c>
      <c r="AJ336">
        <v>0</v>
      </c>
    </row>
    <row r="337" spans="1:36" x14ac:dyDescent="0.25">
      <c r="A337" s="3" t="s">
        <v>149</v>
      </c>
      <c r="B337" s="3" t="s">
        <v>115</v>
      </c>
      <c r="C337" s="3" t="s">
        <v>159</v>
      </c>
      <c r="D337" s="3">
        <v>2018</v>
      </c>
      <c r="E337" s="3">
        <v>0</v>
      </c>
      <c r="F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</row>
    <row r="338" spans="1:36" x14ac:dyDescent="0.25">
      <c r="A338" s="3" t="s">
        <v>149</v>
      </c>
      <c r="B338" s="3" t="s">
        <v>115</v>
      </c>
      <c r="C338" s="3" t="s">
        <v>159</v>
      </c>
      <c r="D338" s="3">
        <v>2018</v>
      </c>
      <c r="E338" s="3">
        <v>0</v>
      </c>
      <c r="F338">
        <v>0</v>
      </c>
      <c r="I338">
        <v>0</v>
      </c>
      <c r="J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</row>
    <row r="339" spans="1:36" x14ac:dyDescent="0.25">
      <c r="A339" s="3" t="s">
        <v>149</v>
      </c>
      <c r="B339" s="3" t="s">
        <v>115</v>
      </c>
      <c r="C339" s="3" t="s">
        <v>159</v>
      </c>
      <c r="D339" s="3">
        <v>2018</v>
      </c>
      <c r="E339" s="3">
        <v>0</v>
      </c>
      <c r="F339">
        <v>0</v>
      </c>
      <c r="I339">
        <v>0</v>
      </c>
      <c r="J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</row>
    <row r="340" spans="1:36" x14ac:dyDescent="0.25">
      <c r="A340" s="3" t="s">
        <v>149</v>
      </c>
      <c r="B340" s="3" t="s">
        <v>115</v>
      </c>
      <c r="C340" s="3" t="s">
        <v>159</v>
      </c>
      <c r="D340" s="3">
        <v>2018</v>
      </c>
      <c r="E340" s="3">
        <v>0</v>
      </c>
      <c r="F340">
        <v>0</v>
      </c>
      <c r="I340">
        <v>0</v>
      </c>
      <c r="J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 x14ac:dyDescent="0.25">
      <c r="A341" s="3" t="s">
        <v>149</v>
      </c>
      <c r="B341" s="3" t="s">
        <v>115</v>
      </c>
      <c r="C341" s="3" t="s">
        <v>159</v>
      </c>
      <c r="D341" s="3">
        <v>2018</v>
      </c>
      <c r="E341" s="3">
        <v>0</v>
      </c>
      <c r="F341">
        <v>0</v>
      </c>
      <c r="I341">
        <v>0</v>
      </c>
      <c r="J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</row>
    <row r="342" spans="1:36" x14ac:dyDescent="0.25">
      <c r="A342" s="3" t="s">
        <v>149</v>
      </c>
      <c r="B342" s="3" t="s">
        <v>115</v>
      </c>
      <c r="C342" s="3" t="s">
        <v>159</v>
      </c>
      <c r="D342" s="3">
        <v>2018</v>
      </c>
      <c r="E342" s="3">
        <v>0</v>
      </c>
      <c r="F342">
        <v>0</v>
      </c>
      <c r="I342">
        <v>0</v>
      </c>
      <c r="J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</row>
    <row r="343" spans="1:36" x14ac:dyDescent="0.25">
      <c r="A343" s="3" t="s">
        <v>149</v>
      </c>
      <c r="B343" s="3" t="s">
        <v>115</v>
      </c>
      <c r="C343" s="3" t="s">
        <v>159</v>
      </c>
      <c r="D343" s="3">
        <v>2018</v>
      </c>
      <c r="E343" s="3">
        <v>0</v>
      </c>
      <c r="F343">
        <v>0</v>
      </c>
      <c r="I343">
        <v>0</v>
      </c>
      <c r="J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</row>
    <row r="344" spans="1:36" x14ac:dyDescent="0.25">
      <c r="A344" s="3" t="s">
        <v>149</v>
      </c>
      <c r="B344" s="3" t="s">
        <v>115</v>
      </c>
      <c r="C344" s="3" t="s">
        <v>159</v>
      </c>
      <c r="D344" s="3">
        <v>2018</v>
      </c>
      <c r="E344" s="3">
        <v>0</v>
      </c>
      <c r="F344">
        <v>0</v>
      </c>
      <c r="I344">
        <v>0</v>
      </c>
      <c r="J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</row>
    <row r="345" spans="1:36" x14ac:dyDescent="0.25">
      <c r="A345" s="3" t="s">
        <v>149</v>
      </c>
      <c r="B345" s="3" t="s">
        <v>115</v>
      </c>
      <c r="C345" s="3" t="s">
        <v>159</v>
      </c>
      <c r="D345" s="3">
        <v>2018</v>
      </c>
      <c r="E345" s="3">
        <v>0</v>
      </c>
      <c r="F345">
        <v>0</v>
      </c>
      <c r="I345">
        <v>0</v>
      </c>
      <c r="J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</row>
    <row r="346" spans="1:36" x14ac:dyDescent="0.25">
      <c r="A346" s="3" t="s">
        <v>149</v>
      </c>
      <c r="B346" s="3" t="s">
        <v>115</v>
      </c>
      <c r="C346" s="3" t="s">
        <v>159</v>
      </c>
      <c r="D346" s="3">
        <v>2018</v>
      </c>
      <c r="E346" s="3">
        <v>0</v>
      </c>
      <c r="F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</row>
    <row r="347" spans="1:36" x14ac:dyDescent="0.25">
      <c r="A347" s="3" t="s">
        <v>149</v>
      </c>
      <c r="B347" s="3" t="s">
        <v>115</v>
      </c>
      <c r="C347" s="3" t="s">
        <v>159</v>
      </c>
      <c r="D347" s="3">
        <v>2018</v>
      </c>
      <c r="E347" s="3">
        <v>0</v>
      </c>
      <c r="F347">
        <v>0</v>
      </c>
      <c r="I347">
        <v>0</v>
      </c>
      <c r="J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</row>
    <row r="348" spans="1:36" x14ac:dyDescent="0.25">
      <c r="A348" s="3" t="s">
        <v>149</v>
      </c>
      <c r="B348" s="3" t="s">
        <v>115</v>
      </c>
      <c r="C348" s="3" t="s">
        <v>159</v>
      </c>
      <c r="D348" s="3">
        <v>2018</v>
      </c>
      <c r="E348" s="3">
        <v>0</v>
      </c>
      <c r="F348">
        <v>0</v>
      </c>
      <c r="I348">
        <v>0</v>
      </c>
      <c r="J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</row>
    <row r="349" spans="1:36" x14ac:dyDescent="0.25">
      <c r="A349" s="3" t="s">
        <v>149</v>
      </c>
      <c r="B349" s="3" t="s">
        <v>115</v>
      </c>
      <c r="C349" s="3" t="s">
        <v>159</v>
      </c>
      <c r="D349" s="3">
        <v>2018</v>
      </c>
      <c r="E349" s="3">
        <v>0</v>
      </c>
      <c r="F349">
        <v>0</v>
      </c>
      <c r="I349">
        <v>0</v>
      </c>
      <c r="J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</row>
    <row r="350" spans="1:36" x14ac:dyDescent="0.25">
      <c r="A350" s="3" t="s">
        <v>149</v>
      </c>
      <c r="B350" s="3" t="s">
        <v>115</v>
      </c>
      <c r="C350" s="3" t="s">
        <v>159</v>
      </c>
      <c r="D350" s="3">
        <v>2018</v>
      </c>
      <c r="E350" s="3">
        <v>0</v>
      </c>
      <c r="F350">
        <v>0</v>
      </c>
      <c r="I350">
        <v>0</v>
      </c>
      <c r="J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 x14ac:dyDescent="0.25">
      <c r="A351" s="3" t="s">
        <v>149</v>
      </c>
      <c r="B351" s="3" t="s">
        <v>115</v>
      </c>
      <c r="C351" s="3" t="s">
        <v>159</v>
      </c>
      <c r="D351" s="3">
        <v>2018</v>
      </c>
      <c r="E351" s="3">
        <v>0</v>
      </c>
      <c r="F351">
        <v>0</v>
      </c>
      <c r="I351">
        <v>0</v>
      </c>
      <c r="J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</row>
    <row r="352" spans="1:36" x14ac:dyDescent="0.25">
      <c r="A352" s="3" t="s">
        <v>149</v>
      </c>
      <c r="B352" s="3" t="s">
        <v>115</v>
      </c>
      <c r="C352" s="3" t="s">
        <v>159</v>
      </c>
      <c r="D352" s="3">
        <v>2018</v>
      </c>
      <c r="E352" s="3">
        <v>0</v>
      </c>
      <c r="F352">
        <v>0</v>
      </c>
      <c r="I352">
        <v>0</v>
      </c>
      <c r="J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</row>
    <row r="353" spans="1:36" x14ac:dyDescent="0.25">
      <c r="A353" s="3" t="s">
        <v>149</v>
      </c>
      <c r="B353" s="3" t="s">
        <v>115</v>
      </c>
      <c r="C353" s="3" t="s">
        <v>159</v>
      </c>
      <c r="D353" s="3">
        <v>2018</v>
      </c>
      <c r="E353" s="3">
        <v>0</v>
      </c>
      <c r="F353">
        <v>0</v>
      </c>
      <c r="I353">
        <v>0</v>
      </c>
      <c r="J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</row>
    <row r="354" spans="1:36" x14ac:dyDescent="0.25">
      <c r="A354" s="3" t="s">
        <v>149</v>
      </c>
      <c r="B354" s="3" t="s">
        <v>115</v>
      </c>
      <c r="C354" s="3" t="s">
        <v>159</v>
      </c>
      <c r="D354" s="3">
        <v>2018</v>
      </c>
      <c r="E354" s="3">
        <v>0</v>
      </c>
      <c r="F354">
        <v>0</v>
      </c>
      <c r="I354">
        <v>0</v>
      </c>
      <c r="J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</row>
    <row r="355" spans="1:36" x14ac:dyDescent="0.25">
      <c r="A355" s="3" t="s">
        <v>149</v>
      </c>
      <c r="B355" s="3" t="s">
        <v>115</v>
      </c>
      <c r="C355" s="3" t="s">
        <v>159</v>
      </c>
      <c r="D355" s="3">
        <v>2018</v>
      </c>
      <c r="E355" s="3">
        <v>0</v>
      </c>
      <c r="F355">
        <v>0</v>
      </c>
      <c r="I355">
        <v>0</v>
      </c>
      <c r="J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</row>
    <row r="356" spans="1:36" x14ac:dyDescent="0.25">
      <c r="A356" s="3" t="s">
        <v>149</v>
      </c>
      <c r="B356" s="3" t="s">
        <v>115</v>
      </c>
      <c r="C356" s="3" t="s">
        <v>159</v>
      </c>
      <c r="D356" s="3">
        <v>2018</v>
      </c>
      <c r="E356" s="3">
        <v>0</v>
      </c>
      <c r="F356">
        <v>0</v>
      </c>
      <c r="I356">
        <v>0</v>
      </c>
      <c r="J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</row>
    <row r="357" spans="1:36" x14ac:dyDescent="0.25">
      <c r="A357" s="3" t="s">
        <v>149</v>
      </c>
      <c r="B357" s="3" t="s">
        <v>115</v>
      </c>
      <c r="C357" s="3" t="s">
        <v>159</v>
      </c>
      <c r="D357" s="3">
        <v>2018</v>
      </c>
      <c r="E357" s="3">
        <v>0</v>
      </c>
      <c r="F357">
        <v>0</v>
      </c>
      <c r="I357">
        <v>0</v>
      </c>
      <c r="J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</row>
    <row r="358" spans="1:36" x14ac:dyDescent="0.25">
      <c r="A358" s="3" t="s">
        <v>149</v>
      </c>
      <c r="B358" s="3" t="s">
        <v>115</v>
      </c>
      <c r="C358" s="3" t="s">
        <v>159</v>
      </c>
      <c r="D358" s="3">
        <v>2018</v>
      </c>
      <c r="E358" s="3">
        <v>0</v>
      </c>
      <c r="F358">
        <v>0</v>
      </c>
      <c r="I358">
        <v>0</v>
      </c>
      <c r="J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</row>
    <row r="359" spans="1:36" x14ac:dyDescent="0.25">
      <c r="A359" s="3" t="s">
        <v>149</v>
      </c>
      <c r="B359" s="3" t="s">
        <v>115</v>
      </c>
      <c r="C359" s="3" t="s">
        <v>159</v>
      </c>
      <c r="D359" s="3">
        <v>2018</v>
      </c>
      <c r="E359" s="3">
        <v>0</v>
      </c>
      <c r="F359">
        <v>0</v>
      </c>
      <c r="I359">
        <v>0</v>
      </c>
      <c r="J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</row>
    <row r="360" spans="1:36" x14ac:dyDescent="0.25">
      <c r="A360" s="3" t="s">
        <v>149</v>
      </c>
      <c r="B360" s="3" t="s">
        <v>115</v>
      </c>
      <c r="C360" s="3" t="s">
        <v>159</v>
      </c>
      <c r="D360" s="3">
        <v>2018</v>
      </c>
      <c r="E360" s="3">
        <v>0</v>
      </c>
      <c r="F360">
        <v>0</v>
      </c>
      <c r="I360">
        <v>0</v>
      </c>
      <c r="J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</row>
    <row r="361" spans="1:36" x14ac:dyDescent="0.25">
      <c r="A361" s="3" t="s">
        <v>149</v>
      </c>
      <c r="B361" s="3" t="s">
        <v>115</v>
      </c>
      <c r="C361" s="3" t="s">
        <v>159</v>
      </c>
      <c r="D361" s="3">
        <v>2018</v>
      </c>
      <c r="E361" s="3">
        <v>0</v>
      </c>
      <c r="F361">
        <v>0</v>
      </c>
      <c r="I361">
        <v>0</v>
      </c>
      <c r="J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</row>
    <row r="362" spans="1:36" x14ac:dyDescent="0.25">
      <c r="A362" s="3" t="s">
        <v>149</v>
      </c>
      <c r="B362" s="3" t="s">
        <v>115</v>
      </c>
      <c r="C362" s="3" t="s">
        <v>159</v>
      </c>
      <c r="D362" s="3">
        <v>2018</v>
      </c>
      <c r="E362" s="3">
        <v>0</v>
      </c>
      <c r="F362">
        <v>0</v>
      </c>
      <c r="I362">
        <v>0</v>
      </c>
      <c r="J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</row>
    <row r="363" spans="1:36" x14ac:dyDescent="0.25">
      <c r="A363" s="3" t="s">
        <v>149</v>
      </c>
      <c r="B363" s="3" t="s">
        <v>115</v>
      </c>
      <c r="C363" s="3" t="s">
        <v>159</v>
      </c>
      <c r="D363" s="3">
        <v>2018</v>
      </c>
      <c r="E363" s="3">
        <v>0</v>
      </c>
      <c r="F363">
        <v>0</v>
      </c>
      <c r="I363">
        <v>0</v>
      </c>
      <c r="J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</row>
    <row r="364" spans="1:36" x14ac:dyDescent="0.25">
      <c r="A364" s="3" t="s">
        <v>149</v>
      </c>
      <c r="B364" s="3" t="s">
        <v>115</v>
      </c>
      <c r="C364" s="3" t="s">
        <v>159</v>
      </c>
      <c r="D364" s="3">
        <v>2018</v>
      </c>
      <c r="E364" s="3">
        <v>0</v>
      </c>
      <c r="F364">
        <v>0</v>
      </c>
      <c r="I364">
        <v>0</v>
      </c>
      <c r="J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</row>
    <row r="365" spans="1:36" x14ac:dyDescent="0.25">
      <c r="A365" s="3" t="s">
        <v>149</v>
      </c>
      <c r="B365" s="3" t="s">
        <v>115</v>
      </c>
      <c r="C365" s="3" t="s">
        <v>159</v>
      </c>
      <c r="D365" s="3">
        <v>2018</v>
      </c>
      <c r="E365" s="3">
        <v>0</v>
      </c>
      <c r="F365">
        <v>0</v>
      </c>
      <c r="I365">
        <v>0</v>
      </c>
      <c r="J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</row>
    <row r="366" spans="1:36" x14ac:dyDescent="0.25">
      <c r="A366" s="3" t="s">
        <v>149</v>
      </c>
      <c r="B366" s="3" t="s">
        <v>115</v>
      </c>
      <c r="C366" s="3" t="s">
        <v>159</v>
      </c>
      <c r="D366" s="3">
        <v>2018</v>
      </c>
      <c r="E366" s="3">
        <v>0</v>
      </c>
      <c r="F366">
        <v>0</v>
      </c>
      <c r="I366">
        <v>0</v>
      </c>
      <c r="J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</row>
    <row r="367" spans="1:36" x14ac:dyDescent="0.25">
      <c r="A367" s="3" t="s">
        <v>149</v>
      </c>
      <c r="B367" s="3" t="s">
        <v>115</v>
      </c>
      <c r="C367" s="3" t="s">
        <v>159</v>
      </c>
      <c r="D367" s="3">
        <v>2018</v>
      </c>
      <c r="E367" s="3">
        <v>0</v>
      </c>
      <c r="F367">
        <v>0</v>
      </c>
      <c r="I367">
        <v>0</v>
      </c>
      <c r="J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</row>
    <row r="368" spans="1:36" x14ac:dyDescent="0.25">
      <c r="A368" s="3" t="s">
        <v>149</v>
      </c>
      <c r="B368" s="3" t="s">
        <v>115</v>
      </c>
      <c r="C368" s="3" t="s">
        <v>159</v>
      </c>
      <c r="D368" s="3">
        <v>2018</v>
      </c>
      <c r="E368" s="3">
        <v>0</v>
      </c>
      <c r="F368">
        <v>0</v>
      </c>
      <c r="I368">
        <v>0</v>
      </c>
      <c r="J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</row>
    <row r="369" spans="1:36" x14ac:dyDescent="0.25">
      <c r="A369" s="3" t="s">
        <v>149</v>
      </c>
      <c r="B369" s="3" t="s">
        <v>115</v>
      </c>
      <c r="C369" s="3" t="s">
        <v>159</v>
      </c>
      <c r="D369" s="3">
        <v>2018</v>
      </c>
      <c r="E369" s="3">
        <v>0</v>
      </c>
      <c r="F369">
        <v>0</v>
      </c>
      <c r="I369">
        <v>0</v>
      </c>
      <c r="J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</row>
    <row r="370" spans="1:36" x14ac:dyDescent="0.25">
      <c r="A370" s="3" t="s">
        <v>149</v>
      </c>
      <c r="B370" s="3" t="s">
        <v>115</v>
      </c>
      <c r="C370" s="3" t="s">
        <v>159</v>
      </c>
      <c r="D370" s="3">
        <v>2018</v>
      </c>
      <c r="E370" s="3">
        <v>0</v>
      </c>
      <c r="F370">
        <v>0</v>
      </c>
      <c r="I370">
        <v>0</v>
      </c>
      <c r="J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</row>
    <row r="371" spans="1:36" x14ac:dyDescent="0.25">
      <c r="A371" s="3" t="s">
        <v>149</v>
      </c>
      <c r="B371" s="3" t="s">
        <v>115</v>
      </c>
      <c r="C371" s="3" t="s">
        <v>159</v>
      </c>
      <c r="D371" s="3">
        <v>2018</v>
      </c>
      <c r="E371" s="3">
        <v>0</v>
      </c>
      <c r="F371">
        <v>0</v>
      </c>
      <c r="I371">
        <v>0</v>
      </c>
      <c r="J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</row>
    <row r="372" spans="1:36" x14ac:dyDescent="0.25">
      <c r="A372" s="3" t="s">
        <v>149</v>
      </c>
      <c r="B372" s="3" t="s">
        <v>115</v>
      </c>
      <c r="C372" s="3" t="s">
        <v>159</v>
      </c>
      <c r="D372" s="3">
        <v>2018</v>
      </c>
      <c r="E372" s="3">
        <v>0</v>
      </c>
      <c r="F372">
        <v>0</v>
      </c>
      <c r="I372">
        <v>0</v>
      </c>
      <c r="J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</row>
    <row r="373" spans="1:36" x14ac:dyDescent="0.25">
      <c r="A373" s="3" t="s">
        <v>149</v>
      </c>
      <c r="B373" s="3" t="s">
        <v>115</v>
      </c>
      <c r="C373" s="3" t="s">
        <v>159</v>
      </c>
      <c r="D373" s="3">
        <v>2018</v>
      </c>
      <c r="E373" s="3">
        <v>0</v>
      </c>
      <c r="F373">
        <v>0</v>
      </c>
      <c r="I373">
        <v>0</v>
      </c>
      <c r="J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</row>
    <row r="374" spans="1:36" x14ac:dyDescent="0.25">
      <c r="A374" s="3" t="s">
        <v>149</v>
      </c>
      <c r="B374" s="3" t="s">
        <v>115</v>
      </c>
      <c r="C374" s="3" t="s">
        <v>159</v>
      </c>
      <c r="D374" s="3">
        <v>2018</v>
      </c>
      <c r="E374" s="3">
        <v>0</v>
      </c>
      <c r="F374">
        <v>0</v>
      </c>
      <c r="I374">
        <v>0</v>
      </c>
      <c r="J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</row>
    <row r="375" spans="1:36" x14ac:dyDescent="0.25">
      <c r="A375" s="3" t="s">
        <v>149</v>
      </c>
      <c r="B375" s="3" t="s">
        <v>115</v>
      </c>
      <c r="C375" s="3" t="s">
        <v>159</v>
      </c>
      <c r="D375" s="3">
        <v>2018</v>
      </c>
      <c r="E375" s="3">
        <v>0</v>
      </c>
      <c r="F375">
        <v>0</v>
      </c>
      <c r="I375">
        <v>0</v>
      </c>
      <c r="J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</row>
    <row r="376" spans="1:36" x14ac:dyDescent="0.25">
      <c r="A376" s="3" t="s">
        <v>149</v>
      </c>
      <c r="B376" s="3" t="s">
        <v>115</v>
      </c>
      <c r="C376" s="3" t="s">
        <v>159</v>
      </c>
      <c r="D376" s="3">
        <v>2018</v>
      </c>
      <c r="E376" s="3">
        <v>0</v>
      </c>
      <c r="F376">
        <v>0</v>
      </c>
      <c r="I376">
        <v>0</v>
      </c>
      <c r="J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</row>
    <row r="377" spans="1:36" x14ac:dyDescent="0.25">
      <c r="A377" s="3" t="s">
        <v>149</v>
      </c>
      <c r="B377" s="3" t="s">
        <v>115</v>
      </c>
      <c r="C377" s="3" t="s">
        <v>159</v>
      </c>
      <c r="D377" s="3">
        <v>2018</v>
      </c>
      <c r="E377" s="3">
        <v>0</v>
      </c>
      <c r="F377">
        <v>0</v>
      </c>
      <c r="I377">
        <v>0</v>
      </c>
      <c r="J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</row>
    <row r="378" spans="1:36" x14ac:dyDescent="0.25">
      <c r="A378" s="3" t="s">
        <v>149</v>
      </c>
      <c r="B378" s="3" t="s">
        <v>115</v>
      </c>
      <c r="C378" s="3" t="s">
        <v>159</v>
      </c>
      <c r="D378" s="3">
        <v>2018</v>
      </c>
      <c r="E378" s="3">
        <v>0</v>
      </c>
      <c r="F378">
        <v>0</v>
      </c>
      <c r="I378">
        <v>0</v>
      </c>
      <c r="J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</row>
    <row r="379" spans="1:36" x14ac:dyDescent="0.25">
      <c r="A379" s="3" t="s">
        <v>149</v>
      </c>
      <c r="B379" s="3" t="s">
        <v>115</v>
      </c>
      <c r="C379" s="3" t="s">
        <v>159</v>
      </c>
      <c r="D379" s="3">
        <v>2018</v>
      </c>
      <c r="E379" s="3">
        <v>0</v>
      </c>
      <c r="F379">
        <v>0</v>
      </c>
      <c r="I379">
        <v>0</v>
      </c>
      <c r="J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 x14ac:dyDescent="0.25">
      <c r="A380" s="3" t="s">
        <v>149</v>
      </c>
      <c r="B380" s="3" t="s">
        <v>115</v>
      </c>
      <c r="C380" s="3" t="s">
        <v>159</v>
      </c>
      <c r="D380" s="3">
        <v>2018</v>
      </c>
      <c r="E380" s="3">
        <v>0</v>
      </c>
      <c r="F380">
        <v>0</v>
      </c>
      <c r="I380">
        <v>0</v>
      </c>
      <c r="J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</row>
    <row r="381" spans="1:36" x14ac:dyDescent="0.25">
      <c r="A381" s="3" t="s">
        <v>149</v>
      </c>
      <c r="B381" s="3" t="s">
        <v>115</v>
      </c>
      <c r="C381" s="3" t="s">
        <v>159</v>
      </c>
      <c r="D381" s="3">
        <v>2018</v>
      </c>
      <c r="E381" s="3">
        <v>0</v>
      </c>
      <c r="F381">
        <v>0</v>
      </c>
      <c r="I381">
        <v>0</v>
      </c>
      <c r="J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 x14ac:dyDescent="0.25">
      <c r="A382" s="2" t="s">
        <v>149</v>
      </c>
      <c r="B382" s="2" t="s">
        <v>117</v>
      </c>
      <c r="C382" s="2" t="s">
        <v>165</v>
      </c>
      <c r="D382" s="2">
        <v>2018</v>
      </c>
      <c r="E382" s="2">
        <v>0</v>
      </c>
      <c r="F382" s="1" t="s">
        <v>12</v>
      </c>
      <c r="G382" s="1"/>
      <c r="H382" s="1"/>
      <c r="I382" s="1">
        <v>0</v>
      </c>
      <c r="J382" s="1">
        <v>0</v>
      </c>
      <c r="K382" s="1"/>
      <c r="L382" s="1"/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</row>
    <row r="383" spans="1:36" x14ac:dyDescent="0.25">
      <c r="A383" s="2" t="s">
        <v>149</v>
      </c>
      <c r="B383" s="2" t="s">
        <v>117</v>
      </c>
      <c r="C383" s="2" t="s">
        <v>165</v>
      </c>
      <c r="D383" s="2">
        <v>2018</v>
      </c>
      <c r="E383" s="2">
        <v>1</v>
      </c>
      <c r="F383" s="1" t="s">
        <v>14</v>
      </c>
      <c r="G383" s="1"/>
      <c r="H383" s="1"/>
      <c r="I383" s="1">
        <v>0</v>
      </c>
      <c r="J383" s="1">
        <v>0</v>
      </c>
      <c r="K383" s="1"/>
      <c r="L383" s="1"/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 t="s">
        <v>13</v>
      </c>
      <c r="AI383" s="1">
        <v>0</v>
      </c>
      <c r="AJ383" s="1">
        <v>0</v>
      </c>
    </row>
    <row r="384" spans="1:36" x14ac:dyDescent="0.25">
      <c r="A384" s="2" t="s">
        <v>149</v>
      </c>
      <c r="B384" s="2" t="s">
        <v>117</v>
      </c>
      <c r="C384" s="2" t="s">
        <v>165</v>
      </c>
      <c r="D384" s="2">
        <v>2018</v>
      </c>
      <c r="E384" s="2" t="s">
        <v>15</v>
      </c>
      <c r="F384" s="1" t="s">
        <v>16</v>
      </c>
      <c r="G384" s="1"/>
      <c r="H384" s="1"/>
      <c r="I384" s="1">
        <v>0</v>
      </c>
      <c r="J384" s="1">
        <v>0</v>
      </c>
      <c r="K384" s="1"/>
      <c r="L384" s="1"/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 t="s">
        <v>13</v>
      </c>
      <c r="AI384" s="1">
        <v>0</v>
      </c>
      <c r="AJ384" s="1">
        <v>0</v>
      </c>
    </row>
    <row r="385" spans="1:36" x14ac:dyDescent="0.25">
      <c r="A385" s="2" t="s">
        <v>149</v>
      </c>
      <c r="B385" s="2" t="s">
        <v>117</v>
      </c>
      <c r="C385" s="2" t="s">
        <v>165</v>
      </c>
      <c r="D385" s="2">
        <v>2018</v>
      </c>
      <c r="E385" s="2" t="s">
        <v>17</v>
      </c>
      <c r="F385" s="1" t="s">
        <v>18</v>
      </c>
      <c r="G385" s="1"/>
      <c r="H385" s="1"/>
      <c r="I385" s="1">
        <v>0</v>
      </c>
      <c r="J385" s="1">
        <v>0</v>
      </c>
      <c r="K385" s="1"/>
      <c r="L385" s="1"/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 t="s">
        <v>13</v>
      </c>
      <c r="AI385" s="1">
        <v>0</v>
      </c>
      <c r="AJ385" s="1">
        <v>0</v>
      </c>
    </row>
    <row r="386" spans="1:36" x14ac:dyDescent="0.25">
      <c r="A386" s="2" t="s">
        <v>149</v>
      </c>
      <c r="B386" s="2" t="s">
        <v>117</v>
      </c>
      <c r="C386" s="2" t="s">
        <v>165</v>
      </c>
      <c r="D386" s="2">
        <v>2018</v>
      </c>
      <c r="E386" s="2" t="s">
        <v>19</v>
      </c>
      <c r="F386" s="1" t="s">
        <v>20</v>
      </c>
      <c r="G386" s="1"/>
      <c r="H386" s="1"/>
      <c r="I386" s="1">
        <v>0</v>
      </c>
      <c r="J386" s="1">
        <v>0</v>
      </c>
      <c r="K386" s="1"/>
      <c r="L386" s="1"/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 t="s">
        <v>13</v>
      </c>
      <c r="AI386" s="1">
        <v>0</v>
      </c>
      <c r="AJ386" s="1">
        <v>0</v>
      </c>
    </row>
    <row r="387" spans="1:36" x14ac:dyDescent="0.25">
      <c r="A387" s="2" t="s">
        <v>149</v>
      </c>
      <c r="B387" s="2" t="s">
        <v>117</v>
      </c>
      <c r="C387" s="2" t="s">
        <v>165</v>
      </c>
      <c r="D387" s="2">
        <v>2018</v>
      </c>
      <c r="E387" s="2">
        <v>2</v>
      </c>
      <c r="F387" s="1" t="s">
        <v>21</v>
      </c>
      <c r="G387" s="1"/>
      <c r="H387" s="1"/>
      <c r="I387" s="1">
        <v>0</v>
      </c>
      <c r="J387" s="1">
        <v>0</v>
      </c>
      <c r="K387" s="1"/>
      <c r="L387" s="1"/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 t="s">
        <v>13</v>
      </c>
      <c r="AI387" s="1">
        <v>0</v>
      </c>
      <c r="AJ387" s="1">
        <v>0</v>
      </c>
    </row>
    <row r="388" spans="1:36" x14ac:dyDescent="0.25">
      <c r="A388" s="2" t="s">
        <v>149</v>
      </c>
      <c r="B388" s="2" t="s">
        <v>117</v>
      </c>
      <c r="C388" s="2" t="s">
        <v>165</v>
      </c>
      <c r="D388" s="2">
        <v>2018</v>
      </c>
      <c r="E388" s="2" t="s">
        <v>22</v>
      </c>
      <c r="F388" s="1" t="s">
        <v>16</v>
      </c>
      <c r="G388" s="1"/>
      <c r="H388" s="1"/>
      <c r="I388" s="1">
        <v>0</v>
      </c>
      <c r="J388" s="1">
        <v>0</v>
      </c>
      <c r="K388" s="1"/>
      <c r="L388" s="1"/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 t="s">
        <v>13</v>
      </c>
      <c r="AI388" s="1">
        <v>0</v>
      </c>
      <c r="AJ388" s="1">
        <v>0</v>
      </c>
    </row>
    <row r="389" spans="1:36" x14ac:dyDescent="0.25">
      <c r="A389" s="2" t="s">
        <v>149</v>
      </c>
      <c r="B389" s="2" t="s">
        <v>117</v>
      </c>
      <c r="C389" s="2" t="s">
        <v>165</v>
      </c>
      <c r="D389" s="2">
        <v>2018</v>
      </c>
      <c r="E389" s="2" t="s">
        <v>23</v>
      </c>
      <c r="F389" s="1" t="s">
        <v>20</v>
      </c>
      <c r="G389" s="1"/>
      <c r="H389" s="1"/>
      <c r="I389" s="1">
        <v>0</v>
      </c>
      <c r="J389" s="1">
        <v>0</v>
      </c>
      <c r="K389" s="1"/>
      <c r="L389" s="1"/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 t="s">
        <v>13</v>
      </c>
      <c r="AI389" s="1">
        <v>0</v>
      </c>
      <c r="AJ389" s="1">
        <v>0</v>
      </c>
    </row>
    <row r="390" spans="1:36" x14ac:dyDescent="0.25">
      <c r="A390" s="2" t="s">
        <v>149</v>
      </c>
      <c r="B390" s="2" t="s">
        <v>117</v>
      </c>
      <c r="C390" s="2" t="s">
        <v>165</v>
      </c>
      <c r="D390" s="2">
        <v>2018</v>
      </c>
      <c r="E390" s="2">
        <v>3</v>
      </c>
      <c r="F390" s="1" t="s">
        <v>24</v>
      </c>
      <c r="G390" s="1"/>
      <c r="H390" s="1"/>
      <c r="I390" s="1">
        <v>0</v>
      </c>
      <c r="J390" s="1">
        <v>2</v>
      </c>
      <c r="K390" s="1"/>
      <c r="L390" s="1"/>
      <c r="M390" s="1">
        <v>0</v>
      </c>
      <c r="N390" s="1">
        <v>2</v>
      </c>
      <c r="O390" s="1">
        <v>0</v>
      </c>
      <c r="P390" s="1">
        <v>2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12</v>
      </c>
      <c r="AF390" s="1">
        <v>6</v>
      </c>
      <c r="AG390" s="1">
        <v>14</v>
      </c>
      <c r="AH390" s="1" t="s">
        <v>162</v>
      </c>
      <c r="AI390" s="1">
        <v>0</v>
      </c>
      <c r="AJ390" s="1">
        <v>0</v>
      </c>
    </row>
    <row r="391" spans="1:36" x14ac:dyDescent="0.25">
      <c r="A391" s="2" t="s">
        <v>149</v>
      </c>
      <c r="B391" s="2" t="s">
        <v>117</v>
      </c>
      <c r="C391" s="2" t="s">
        <v>165</v>
      </c>
      <c r="D391" s="2">
        <v>2018</v>
      </c>
      <c r="E391" s="2" t="s">
        <v>25</v>
      </c>
      <c r="F391" s="1" t="s">
        <v>16</v>
      </c>
      <c r="G391" s="1"/>
      <c r="H391" s="1"/>
      <c r="I391" s="1">
        <v>0</v>
      </c>
      <c r="J391" s="1">
        <v>0</v>
      </c>
      <c r="K391" s="1"/>
      <c r="L391" s="1"/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 t="s">
        <v>13</v>
      </c>
      <c r="AI391" s="1">
        <v>0</v>
      </c>
      <c r="AJ391" s="1">
        <v>0</v>
      </c>
    </row>
    <row r="392" spans="1:36" x14ac:dyDescent="0.25">
      <c r="A392" s="2" t="s">
        <v>149</v>
      </c>
      <c r="B392" s="2" t="s">
        <v>117</v>
      </c>
      <c r="C392" s="2" t="s">
        <v>165</v>
      </c>
      <c r="D392" s="2">
        <v>2018</v>
      </c>
      <c r="E392" s="2" t="s">
        <v>26</v>
      </c>
      <c r="F392" s="1" t="s">
        <v>20</v>
      </c>
      <c r="G392" s="1"/>
      <c r="H392" s="1"/>
      <c r="I392" s="1">
        <v>0</v>
      </c>
      <c r="J392" s="1">
        <v>0</v>
      </c>
      <c r="K392" s="1"/>
      <c r="L392" s="1"/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 t="s">
        <v>13</v>
      </c>
      <c r="AI392" s="1">
        <v>0</v>
      </c>
      <c r="AJ392" s="1">
        <v>0</v>
      </c>
    </row>
    <row r="393" spans="1:36" x14ac:dyDescent="0.25">
      <c r="A393" s="2" t="s">
        <v>149</v>
      </c>
      <c r="B393" s="2" t="s">
        <v>117</v>
      </c>
      <c r="C393" s="2" t="s">
        <v>165</v>
      </c>
      <c r="D393" s="2">
        <v>2018</v>
      </c>
      <c r="E393" s="2">
        <v>4</v>
      </c>
      <c r="F393" s="1" t="s">
        <v>27</v>
      </c>
      <c r="G393" s="1"/>
      <c r="H393" s="1"/>
      <c r="I393" s="1">
        <v>0</v>
      </c>
      <c r="J393" s="1">
        <v>0</v>
      </c>
      <c r="K393" s="1"/>
      <c r="L393" s="1"/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 t="s">
        <v>13</v>
      </c>
      <c r="AI393" s="1">
        <v>0</v>
      </c>
      <c r="AJ393" s="1">
        <v>0</v>
      </c>
    </row>
    <row r="394" spans="1:36" x14ac:dyDescent="0.25">
      <c r="A394" s="2" t="s">
        <v>149</v>
      </c>
      <c r="B394" s="2" t="s">
        <v>117</v>
      </c>
      <c r="C394" s="2" t="s">
        <v>165</v>
      </c>
      <c r="D394" s="2">
        <v>2018</v>
      </c>
      <c r="E394" s="2" t="s">
        <v>28</v>
      </c>
      <c r="F394" s="1" t="s">
        <v>16</v>
      </c>
      <c r="G394" s="1"/>
      <c r="H394" s="1"/>
      <c r="I394" s="1">
        <v>0</v>
      </c>
      <c r="J394" s="1">
        <v>0</v>
      </c>
      <c r="K394" s="1"/>
      <c r="L394" s="1"/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 t="s">
        <v>13</v>
      </c>
      <c r="AI394" s="1">
        <v>0</v>
      </c>
      <c r="AJ394" s="1">
        <v>0</v>
      </c>
    </row>
    <row r="395" spans="1:36" x14ac:dyDescent="0.25">
      <c r="A395" s="2" t="s">
        <v>149</v>
      </c>
      <c r="B395" s="2" t="s">
        <v>117</v>
      </c>
      <c r="C395" s="2" t="s">
        <v>165</v>
      </c>
      <c r="D395" s="2">
        <v>2018</v>
      </c>
      <c r="E395" s="2" t="s">
        <v>29</v>
      </c>
      <c r="F395" s="1" t="s">
        <v>20</v>
      </c>
      <c r="G395" s="1"/>
      <c r="H395" s="1"/>
      <c r="I395" s="1">
        <v>0</v>
      </c>
      <c r="J395" s="1">
        <v>0</v>
      </c>
      <c r="K395" s="1"/>
      <c r="L395" s="1"/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 t="s">
        <v>13</v>
      </c>
      <c r="AI395" s="1">
        <v>0</v>
      </c>
      <c r="AJ395" s="1">
        <v>0</v>
      </c>
    </row>
    <row r="396" spans="1:36" x14ac:dyDescent="0.25">
      <c r="A396" s="2" t="s">
        <v>149</v>
      </c>
      <c r="B396" s="2" t="s">
        <v>117</v>
      </c>
      <c r="C396" s="2" t="s">
        <v>165</v>
      </c>
      <c r="D396" s="2">
        <v>2018</v>
      </c>
      <c r="E396" s="2">
        <v>5</v>
      </c>
      <c r="F396" s="1" t="s">
        <v>30</v>
      </c>
      <c r="G396" s="1"/>
      <c r="H396" s="1"/>
      <c r="I396" s="1">
        <v>0</v>
      </c>
      <c r="J396" s="1">
        <v>2</v>
      </c>
      <c r="K396" s="1"/>
      <c r="L396" s="1"/>
      <c r="M396" s="1">
        <v>0</v>
      </c>
      <c r="N396" s="1">
        <v>2</v>
      </c>
      <c r="O396" s="1">
        <v>0</v>
      </c>
      <c r="P396" s="1">
        <v>2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12</v>
      </c>
      <c r="AF396" s="1">
        <v>6</v>
      </c>
      <c r="AG396" s="1">
        <v>12</v>
      </c>
      <c r="AH396" s="1" t="s">
        <v>166</v>
      </c>
      <c r="AI396" s="1">
        <v>0</v>
      </c>
      <c r="AJ396" s="1">
        <v>0</v>
      </c>
    </row>
    <row r="397" spans="1:36" x14ac:dyDescent="0.25">
      <c r="A397" s="2" t="s">
        <v>149</v>
      </c>
      <c r="B397" s="2" t="s">
        <v>117</v>
      </c>
      <c r="C397" s="2" t="s">
        <v>165</v>
      </c>
      <c r="D397" s="2">
        <v>2018</v>
      </c>
      <c r="E397" s="2" t="s">
        <v>31</v>
      </c>
      <c r="F397" s="1" t="s">
        <v>32</v>
      </c>
      <c r="G397" s="1"/>
      <c r="H397" s="1"/>
      <c r="I397" s="1">
        <v>0</v>
      </c>
      <c r="J397" s="1">
        <v>2</v>
      </c>
      <c r="K397" s="1"/>
      <c r="L397" s="1"/>
      <c r="M397" s="1">
        <v>0</v>
      </c>
      <c r="N397" s="1">
        <v>2</v>
      </c>
      <c r="O397" s="1">
        <v>0</v>
      </c>
      <c r="P397" s="1">
        <v>2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12</v>
      </c>
      <c r="AF397" s="1">
        <v>6</v>
      </c>
      <c r="AG397" s="1">
        <v>6</v>
      </c>
      <c r="AH397" s="1" t="s">
        <v>166</v>
      </c>
      <c r="AI397" s="1">
        <v>0</v>
      </c>
      <c r="AJ397" s="1">
        <v>0</v>
      </c>
    </row>
    <row r="398" spans="1:36" x14ac:dyDescent="0.25">
      <c r="A398" s="2" t="s">
        <v>149</v>
      </c>
      <c r="B398" s="2" t="s">
        <v>117</v>
      </c>
      <c r="C398" s="2" t="s">
        <v>165</v>
      </c>
      <c r="D398" s="2">
        <v>2018</v>
      </c>
      <c r="E398" s="2" t="s">
        <v>33</v>
      </c>
      <c r="F398" s="1" t="s">
        <v>34</v>
      </c>
      <c r="G398" s="1"/>
      <c r="H398" s="1"/>
      <c r="I398" s="1">
        <v>0</v>
      </c>
      <c r="J398" s="1">
        <v>2</v>
      </c>
      <c r="K398" s="1"/>
      <c r="L398" s="1"/>
      <c r="M398" s="1">
        <v>0</v>
      </c>
      <c r="N398" s="1">
        <v>2</v>
      </c>
      <c r="O398" s="1">
        <v>0</v>
      </c>
      <c r="P398" s="1">
        <v>2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12</v>
      </c>
      <c r="AF398" s="1">
        <v>6</v>
      </c>
      <c r="AG398" s="1">
        <v>13</v>
      </c>
      <c r="AH398" s="1" t="s">
        <v>166</v>
      </c>
      <c r="AI398" s="1">
        <v>0</v>
      </c>
      <c r="AJ398" s="1">
        <v>0</v>
      </c>
    </row>
    <row r="399" spans="1:36" x14ac:dyDescent="0.25">
      <c r="A399" s="2" t="s">
        <v>149</v>
      </c>
      <c r="B399" s="2" t="s">
        <v>117</v>
      </c>
      <c r="C399" s="2" t="s">
        <v>165</v>
      </c>
      <c r="D399" s="2">
        <v>2018</v>
      </c>
      <c r="E399" s="2" t="s">
        <v>35</v>
      </c>
      <c r="F399" s="1" t="s">
        <v>36</v>
      </c>
      <c r="G399" s="1"/>
      <c r="H399" s="1"/>
      <c r="I399" s="1">
        <v>0</v>
      </c>
      <c r="J399" s="1">
        <v>2</v>
      </c>
      <c r="K399" s="1"/>
      <c r="L399" s="1"/>
      <c r="M399" s="1">
        <v>0</v>
      </c>
      <c r="N399" s="1">
        <v>2</v>
      </c>
      <c r="O399" s="1">
        <v>0</v>
      </c>
      <c r="P399" s="1">
        <v>2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12</v>
      </c>
      <c r="AF399" s="1">
        <v>6</v>
      </c>
      <c r="AG399" s="1">
        <v>13</v>
      </c>
      <c r="AH399" s="1" t="s">
        <v>166</v>
      </c>
      <c r="AI399" s="1">
        <v>0</v>
      </c>
      <c r="AJ399" s="1">
        <v>0</v>
      </c>
    </row>
    <row r="400" spans="1:36" x14ac:dyDescent="0.25">
      <c r="A400" s="2" t="s">
        <v>149</v>
      </c>
      <c r="B400" s="2" t="s">
        <v>117</v>
      </c>
      <c r="C400" s="2" t="s">
        <v>165</v>
      </c>
      <c r="D400" s="2">
        <v>2018</v>
      </c>
      <c r="E400" s="2" t="s">
        <v>37</v>
      </c>
      <c r="F400" s="1" t="s">
        <v>38</v>
      </c>
      <c r="G400" s="1"/>
      <c r="H400" s="1"/>
      <c r="I400" s="1">
        <v>0</v>
      </c>
      <c r="J400" s="1">
        <v>2</v>
      </c>
      <c r="K400" s="1"/>
      <c r="L400" s="1"/>
      <c r="M400" s="1">
        <v>0</v>
      </c>
      <c r="N400" s="1">
        <v>2</v>
      </c>
      <c r="O400" s="1">
        <v>0</v>
      </c>
      <c r="P400" s="1">
        <v>2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12</v>
      </c>
      <c r="AF400" s="1">
        <v>6</v>
      </c>
      <c r="AG400" s="1">
        <v>13</v>
      </c>
      <c r="AH400" s="1" t="s">
        <v>166</v>
      </c>
      <c r="AI400" s="1">
        <v>0</v>
      </c>
      <c r="AJ400" s="1">
        <v>0</v>
      </c>
    </row>
    <row r="401" spans="1:36" x14ac:dyDescent="0.25">
      <c r="A401" s="2" t="s">
        <v>149</v>
      </c>
      <c r="B401" s="2" t="s">
        <v>117</v>
      </c>
      <c r="C401" s="2" t="s">
        <v>165</v>
      </c>
      <c r="D401" s="2">
        <v>2018</v>
      </c>
      <c r="E401" s="2" t="s">
        <v>39</v>
      </c>
      <c r="F401" s="1" t="s">
        <v>40</v>
      </c>
      <c r="G401" s="1"/>
      <c r="H401" s="1"/>
      <c r="I401" s="1">
        <v>0</v>
      </c>
      <c r="J401" s="1">
        <v>0</v>
      </c>
      <c r="K401" s="1"/>
      <c r="L401" s="1"/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 t="s">
        <v>13</v>
      </c>
      <c r="AI401" s="1">
        <v>0</v>
      </c>
      <c r="AJ401" s="1">
        <v>0</v>
      </c>
    </row>
    <row r="402" spans="1:36" x14ac:dyDescent="0.25">
      <c r="A402" s="2" t="s">
        <v>149</v>
      </c>
      <c r="B402" s="2" t="s">
        <v>117</v>
      </c>
      <c r="C402" s="2" t="s">
        <v>165</v>
      </c>
      <c r="D402" s="2">
        <v>2018</v>
      </c>
      <c r="E402" s="2" t="s">
        <v>41</v>
      </c>
      <c r="F402" s="1">
        <v>0</v>
      </c>
      <c r="G402" s="1"/>
      <c r="H402" s="1"/>
      <c r="I402" s="1">
        <v>0</v>
      </c>
      <c r="J402" s="1">
        <v>0</v>
      </c>
      <c r="K402" s="1"/>
      <c r="L402" s="1"/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 t="s">
        <v>13</v>
      </c>
      <c r="AI402" s="1">
        <v>0</v>
      </c>
      <c r="AJ402" s="1">
        <v>0</v>
      </c>
    </row>
    <row r="403" spans="1:36" x14ac:dyDescent="0.25">
      <c r="A403" s="2" t="s">
        <v>149</v>
      </c>
      <c r="B403" s="2" t="s">
        <v>117</v>
      </c>
      <c r="C403" s="2" t="s">
        <v>165</v>
      </c>
      <c r="D403" s="2">
        <v>2018</v>
      </c>
      <c r="E403" s="2">
        <v>6</v>
      </c>
      <c r="F403" s="1" t="s">
        <v>42</v>
      </c>
      <c r="G403" s="1"/>
      <c r="H403" s="1"/>
      <c r="I403" s="1">
        <v>0</v>
      </c>
      <c r="J403" s="1">
        <v>2</v>
      </c>
      <c r="K403" s="1"/>
      <c r="L403" s="1"/>
      <c r="M403" s="1">
        <v>0</v>
      </c>
      <c r="N403" s="1">
        <v>2</v>
      </c>
      <c r="O403" s="1">
        <v>0</v>
      </c>
      <c r="P403" s="1">
        <v>2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12</v>
      </c>
      <c r="AF403" s="1">
        <v>6</v>
      </c>
      <c r="AG403" s="1">
        <v>12</v>
      </c>
      <c r="AH403" s="1" t="s">
        <v>162</v>
      </c>
      <c r="AI403" s="1">
        <v>0</v>
      </c>
      <c r="AJ403" s="1">
        <v>0</v>
      </c>
    </row>
    <row r="404" spans="1:36" x14ac:dyDescent="0.25">
      <c r="A404" s="2" t="s">
        <v>149</v>
      </c>
      <c r="B404" s="2" t="s">
        <v>117</v>
      </c>
      <c r="C404" s="2" t="s">
        <v>165</v>
      </c>
      <c r="D404" s="2">
        <v>2018</v>
      </c>
      <c r="E404" s="2" t="s">
        <v>43</v>
      </c>
      <c r="F404" s="1" t="s">
        <v>44</v>
      </c>
      <c r="G404" s="1"/>
      <c r="H404" s="1"/>
      <c r="I404" s="1">
        <v>0</v>
      </c>
      <c r="J404" s="1">
        <v>2</v>
      </c>
      <c r="K404" s="1"/>
      <c r="L404" s="1"/>
      <c r="M404" s="1">
        <v>0</v>
      </c>
      <c r="N404" s="1">
        <v>2</v>
      </c>
      <c r="O404" s="1">
        <v>0</v>
      </c>
      <c r="P404" s="1">
        <v>2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12</v>
      </c>
      <c r="AF404" s="1">
        <v>6</v>
      </c>
      <c r="AG404" s="1">
        <v>14</v>
      </c>
      <c r="AH404" s="1" t="s">
        <v>162</v>
      </c>
      <c r="AI404" s="1">
        <v>0</v>
      </c>
      <c r="AJ404" s="1">
        <v>0</v>
      </c>
    </row>
    <row r="405" spans="1:36" x14ac:dyDescent="0.25">
      <c r="A405" s="2" t="s">
        <v>149</v>
      </c>
      <c r="B405" s="2" t="s">
        <v>117</v>
      </c>
      <c r="C405" s="2" t="s">
        <v>165</v>
      </c>
      <c r="D405" s="2">
        <v>2018</v>
      </c>
      <c r="E405" s="2" t="s">
        <v>45</v>
      </c>
      <c r="F405" s="1" t="s">
        <v>46</v>
      </c>
      <c r="G405" s="1"/>
      <c r="H405" s="1"/>
      <c r="I405" s="1">
        <v>0</v>
      </c>
      <c r="J405" s="1">
        <v>1</v>
      </c>
      <c r="K405" s="1"/>
      <c r="L405" s="1"/>
      <c r="M405" s="1">
        <v>0</v>
      </c>
      <c r="N405" s="1">
        <v>1</v>
      </c>
      <c r="O405" s="1">
        <v>0</v>
      </c>
      <c r="P405" s="1">
        <v>1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12</v>
      </c>
      <c r="AF405" s="1">
        <v>3</v>
      </c>
      <c r="AG405" s="1">
        <v>11</v>
      </c>
      <c r="AH405" s="1" t="s">
        <v>162</v>
      </c>
      <c r="AI405" s="1">
        <v>0</v>
      </c>
      <c r="AJ405" s="1">
        <v>0</v>
      </c>
    </row>
    <row r="406" spans="1:36" x14ac:dyDescent="0.25">
      <c r="A406" s="2" t="s">
        <v>149</v>
      </c>
      <c r="B406" s="2" t="s">
        <v>117</v>
      </c>
      <c r="C406" s="2" t="s">
        <v>165</v>
      </c>
      <c r="D406" s="2">
        <v>2018</v>
      </c>
      <c r="E406" s="2" t="s">
        <v>47</v>
      </c>
      <c r="F406" s="1" t="s">
        <v>48</v>
      </c>
      <c r="G406" s="1"/>
      <c r="H406" s="1"/>
      <c r="I406" s="1">
        <v>0</v>
      </c>
      <c r="J406" s="1">
        <v>2</v>
      </c>
      <c r="K406" s="1"/>
      <c r="L406" s="1"/>
      <c r="M406" s="1">
        <v>0</v>
      </c>
      <c r="N406" s="1">
        <v>2</v>
      </c>
      <c r="O406" s="1">
        <v>0</v>
      </c>
      <c r="P406" s="1">
        <v>2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12</v>
      </c>
      <c r="AF406" s="1">
        <v>6</v>
      </c>
      <c r="AG406" s="1">
        <v>14</v>
      </c>
      <c r="AH406" s="1" t="s">
        <v>166</v>
      </c>
      <c r="AI406" s="1">
        <v>0</v>
      </c>
      <c r="AJ406" s="1">
        <v>0</v>
      </c>
    </row>
    <row r="407" spans="1:36" x14ac:dyDescent="0.25">
      <c r="A407" s="2" t="s">
        <v>149</v>
      </c>
      <c r="B407" s="2" t="s">
        <v>117</v>
      </c>
      <c r="C407" s="2" t="s">
        <v>165</v>
      </c>
      <c r="D407" s="2">
        <v>2018</v>
      </c>
      <c r="E407" s="2">
        <v>7</v>
      </c>
      <c r="F407" s="1" t="s">
        <v>49</v>
      </c>
      <c r="G407" s="1"/>
      <c r="H407" s="1"/>
      <c r="I407" s="1">
        <v>0</v>
      </c>
      <c r="J407" s="1">
        <v>0</v>
      </c>
      <c r="K407" s="1"/>
      <c r="L407" s="1"/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 t="s">
        <v>13</v>
      </c>
      <c r="AI407" s="1">
        <v>0</v>
      </c>
      <c r="AJ407" s="1">
        <v>0</v>
      </c>
    </row>
    <row r="408" spans="1:36" x14ac:dyDescent="0.25">
      <c r="A408" s="2" t="s">
        <v>149</v>
      </c>
      <c r="B408" s="2" t="s">
        <v>117</v>
      </c>
      <c r="C408" s="2" t="s">
        <v>165</v>
      </c>
      <c r="D408" s="2">
        <v>2018</v>
      </c>
      <c r="E408" s="2" t="s">
        <v>50</v>
      </c>
      <c r="F408" s="1" t="s">
        <v>44</v>
      </c>
      <c r="G408" s="1"/>
      <c r="H408" s="1"/>
      <c r="I408" s="1">
        <v>0</v>
      </c>
      <c r="J408" s="1">
        <v>0</v>
      </c>
      <c r="K408" s="1"/>
      <c r="L408" s="1"/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 t="s">
        <v>13</v>
      </c>
      <c r="AI408" s="1">
        <v>0</v>
      </c>
      <c r="AJ408" s="1">
        <v>0</v>
      </c>
    </row>
    <row r="409" spans="1:36" x14ac:dyDescent="0.25">
      <c r="A409" s="2" t="s">
        <v>149</v>
      </c>
      <c r="B409" s="2" t="s">
        <v>117</v>
      </c>
      <c r="C409" s="2" t="s">
        <v>165</v>
      </c>
      <c r="D409" s="2">
        <v>2018</v>
      </c>
      <c r="E409" s="2" t="s">
        <v>51</v>
      </c>
      <c r="F409" s="1" t="s">
        <v>46</v>
      </c>
      <c r="G409" s="1"/>
      <c r="H409" s="1"/>
      <c r="I409" s="1">
        <v>0</v>
      </c>
      <c r="J409" s="1">
        <v>0</v>
      </c>
      <c r="K409" s="1"/>
      <c r="L409" s="1"/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 t="s">
        <v>13</v>
      </c>
      <c r="AI409" s="1">
        <v>0</v>
      </c>
      <c r="AJ409" s="1">
        <v>0</v>
      </c>
    </row>
    <row r="410" spans="1:36" x14ac:dyDescent="0.25">
      <c r="A410" s="2" t="s">
        <v>149</v>
      </c>
      <c r="B410" s="2" t="s">
        <v>117</v>
      </c>
      <c r="C410" s="2" t="s">
        <v>165</v>
      </c>
      <c r="D410" s="2">
        <v>2018</v>
      </c>
      <c r="E410" s="2" t="s">
        <v>52</v>
      </c>
      <c r="F410" s="1" t="s">
        <v>53</v>
      </c>
      <c r="G410" s="1"/>
      <c r="H410" s="1"/>
      <c r="I410" s="1">
        <v>0</v>
      </c>
      <c r="J410" s="1">
        <v>0</v>
      </c>
      <c r="K410" s="1"/>
      <c r="L410" s="1"/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 t="s">
        <v>13</v>
      </c>
      <c r="AI410" s="1">
        <v>0</v>
      </c>
      <c r="AJ410" s="1">
        <v>0</v>
      </c>
    </row>
    <row r="411" spans="1:36" x14ac:dyDescent="0.25">
      <c r="A411" s="2" t="s">
        <v>149</v>
      </c>
      <c r="B411" s="2" t="s">
        <v>117</v>
      </c>
      <c r="C411" s="2" t="s">
        <v>165</v>
      </c>
      <c r="D411" s="2">
        <v>2018</v>
      </c>
      <c r="E411" s="2">
        <v>8</v>
      </c>
      <c r="F411" s="1" t="s">
        <v>54</v>
      </c>
      <c r="G411" s="1"/>
      <c r="H411" s="1"/>
      <c r="I411" s="1">
        <v>0</v>
      </c>
      <c r="J411" s="1">
        <v>0</v>
      </c>
      <c r="K411" s="1"/>
      <c r="L411" s="1"/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 t="s">
        <v>13</v>
      </c>
      <c r="AI411" s="1">
        <v>0</v>
      </c>
      <c r="AJ411" s="1">
        <v>0</v>
      </c>
    </row>
    <row r="412" spans="1:36" x14ac:dyDescent="0.25">
      <c r="A412" s="2" t="s">
        <v>149</v>
      </c>
      <c r="B412" s="2" t="s">
        <v>117</v>
      </c>
      <c r="C412" s="2" t="s">
        <v>165</v>
      </c>
      <c r="D412" s="2">
        <v>2018</v>
      </c>
      <c r="E412" s="2" t="s">
        <v>55</v>
      </c>
      <c r="F412" s="1" t="s">
        <v>16</v>
      </c>
      <c r="G412" s="1"/>
      <c r="H412" s="1"/>
      <c r="I412" s="1">
        <v>0</v>
      </c>
      <c r="J412" s="1">
        <v>0</v>
      </c>
      <c r="K412" s="1"/>
      <c r="L412" s="1"/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 t="s">
        <v>13</v>
      </c>
      <c r="AI412" s="1">
        <v>0</v>
      </c>
      <c r="AJ412" s="1">
        <v>0</v>
      </c>
    </row>
    <row r="413" spans="1:36" x14ac:dyDescent="0.25">
      <c r="A413" s="2" t="s">
        <v>149</v>
      </c>
      <c r="B413" s="2" t="s">
        <v>117</v>
      </c>
      <c r="C413" s="2" t="s">
        <v>165</v>
      </c>
      <c r="D413" s="2">
        <v>2018</v>
      </c>
      <c r="E413" s="2" t="s">
        <v>56</v>
      </c>
      <c r="F413" s="1" t="s">
        <v>20</v>
      </c>
      <c r="G413" s="1"/>
      <c r="H413" s="1"/>
      <c r="I413" s="1">
        <v>0</v>
      </c>
      <c r="J413" s="1">
        <v>0</v>
      </c>
      <c r="K413" s="1"/>
      <c r="L413" s="1"/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 t="s">
        <v>13</v>
      </c>
      <c r="AI413" s="1">
        <v>0</v>
      </c>
      <c r="AJ413" s="1">
        <v>0</v>
      </c>
    </row>
    <row r="414" spans="1:36" x14ac:dyDescent="0.25">
      <c r="A414" s="2" t="s">
        <v>149</v>
      </c>
      <c r="B414" s="2" t="s">
        <v>117</v>
      </c>
      <c r="C414" s="2" t="s">
        <v>165</v>
      </c>
      <c r="D414" s="2">
        <v>2018</v>
      </c>
      <c r="E414" s="2" t="s">
        <v>57</v>
      </c>
      <c r="F414" s="1" t="s">
        <v>58</v>
      </c>
      <c r="G414" s="1"/>
      <c r="H414" s="1"/>
      <c r="I414" s="1">
        <v>0</v>
      </c>
      <c r="J414" s="1">
        <v>0</v>
      </c>
      <c r="K414" s="1"/>
      <c r="L414" s="1"/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 t="s">
        <v>13</v>
      </c>
      <c r="AI414" s="1">
        <v>0</v>
      </c>
      <c r="AJ414" s="1">
        <v>0</v>
      </c>
    </row>
    <row r="415" spans="1:36" x14ac:dyDescent="0.25">
      <c r="A415" s="2" t="s">
        <v>149</v>
      </c>
      <c r="B415" s="2" t="s">
        <v>117</v>
      </c>
      <c r="C415" s="2" t="s">
        <v>165</v>
      </c>
      <c r="D415" s="2">
        <v>2018</v>
      </c>
      <c r="E415" s="2">
        <v>9</v>
      </c>
      <c r="F415" s="1" t="s">
        <v>59</v>
      </c>
      <c r="G415" s="1"/>
      <c r="H415" s="1"/>
      <c r="I415" s="1">
        <v>0</v>
      </c>
      <c r="J415" s="1">
        <v>0</v>
      </c>
      <c r="K415" s="1"/>
      <c r="L415" s="1"/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 t="s">
        <v>13</v>
      </c>
      <c r="AI415" s="1">
        <v>0</v>
      </c>
      <c r="AJ415" s="1">
        <v>0</v>
      </c>
    </row>
    <row r="416" spans="1:36" x14ac:dyDescent="0.25">
      <c r="A416" s="2" t="s">
        <v>149</v>
      </c>
      <c r="B416" s="2" t="s">
        <v>117</v>
      </c>
      <c r="C416" s="2" t="s">
        <v>165</v>
      </c>
      <c r="D416" s="2">
        <v>2018</v>
      </c>
      <c r="E416" s="2">
        <v>10</v>
      </c>
      <c r="F416" s="1" t="s">
        <v>60</v>
      </c>
      <c r="G416" s="1"/>
      <c r="H416" s="1"/>
      <c r="I416" s="1">
        <v>0</v>
      </c>
      <c r="J416" s="1">
        <v>0</v>
      </c>
      <c r="K416" s="1"/>
      <c r="L416" s="1"/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 t="s">
        <v>13</v>
      </c>
      <c r="AI416" s="1">
        <v>0</v>
      </c>
      <c r="AJ416" s="1">
        <v>0</v>
      </c>
    </row>
    <row r="417" spans="1:36" x14ac:dyDescent="0.25">
      <c r="A417" s="2" t="s">
        <v>149</v>
      </c>
      <c r="B417" s="2" t="s">
        <v>117</v>
      </c>
      <c r="C417" s="2" t="s">
        <v>165</v>
      </c>
      <c r="D417" s="2">
        <v>2018</v>
      </c>
      <c r="E417" s="2">
        <v>11</v>
      </c>
      <c r="F417" s="1" t="s">
        <v>61</v>
      </c>
      <c r="G417" s="1"/>
      <c r="H417" s="1"/>
      <c r="I417" s="1">
        <v>0</v>
      </c>
      <c r="J417" s="1">
        <v>0</v>
      </c>
      <c r="K417" s="1"/>
      <c r="L417" s="1"/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 t="s">
        <v>13</v>
      </c>
      <c r="AI417" s="1">
        <v>0</v>
      </c>
      <c r="AJ417" s="1">
        <v>0</v>
      </c>
    </row>
    <row r="418" spans="1:36" x14ac:dyDescent="0.25">
      <c r="A418" s="2" t="s">
        <v>149</v>
      </c>
      <c r="B418" s="2" t="s">
        <v>117</v>
      </c>
      <c r="C418" s="2" t="s">
        <v>165</v>
      </c>
      <c r="D418" s="2">
        <v>2018</v>
      </c>
      <c r="E418" s="2" t="s">
        <v>62</v>
      </c>
      <c r="F418" s="1" t="s">
        <v>63</v>
      </c>
      <c r="G418" s="1"/>
      <c r="H418" s="1"/>
      <c r="I418" s="1">
        <v>0</v>
      </c>
      <c r="J418" s="1">
        <v>0</v>
      </c>
      <c r="K418" s="1"/>
      <c r="L418" s="1"/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 t="s">
        <v>13</v>
      </c>
      <c r="AI418" s="1">
        <v>0</v>
      </c>
      <c r="AJ418" s="1">
        <v>0</v>
      </c>
    </row>
    <row r="419" spans="1:36" x14ac:dyDescent="0.25">
      <c r="A419" s="2" t="s">
        <v>149</v>
      </c>
      <c r="B419" s="2" t="s">
        <v>117</v>
      </c>
      <c r="C419" s="2" t="s">
        <v>165</v>
      </c>
      <c r="D419" s="2">
        <v>2018</v>
      </c>
      <c r="E419" s="2" t="s">
        <v>64</v>
      </c>
      <c r="F419" s="1" t="s">
        <v>65</v>
      </c>
      <c r="G419" s="1"/>
      <c r="H419" s="1"/>
      <c r="I419" s="1">
        <v>0</v>
      </c>
      <c r="J419" s="1">
        <v>0</v>
      </c>
      <c r="K419" s="1"/>
      <c r="L419" s="1"/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 t="s">
        <v>13</v>
      </c>
      <c r="AI419" s="1">
        <v>0</v>
      </c>
      <c r="AJ419" s="1">
        <v>0</v>
      </c>
    </row>
    <row r="420" spans="1:36" x14ac:dyDescent="0.25">
      <c r="A420" s="2" t="s">
        <v>149</v>
      </c>
      <c r="B420" s="2" t="s">
        <v>117</v>
      </c>
      <c r="C420" s="2" t="s">
        <v>165</v>
      </c>
      <c r="D420" s="2">
        <v>2018</v>
      </c>
      <c r="E420" s="2" t="s">
        <v>66</v>
      </c>
      <c r="F420" s="1" t="s">
        <v>20</v>
      </c>
      <c r="G420" s="1"/>
      <c r="H420" s="1"/>
      <c r="I420" s="1">
        <v>0</v>
      </c>
      <c r="J420" s="1">
        <v>0</v>
      </c>
      <c r="K420" s="1"/>
      <c r="L420" s="1"/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 t="s">
        <v>13</v>
      </c>
      <c r="AI420" s="1">
        <v>0</v>
      </c>
      <c r="AJ420" s="1">
        <v>0</v>
      </c>
    </row>
    <row r="421" spans="1:36" x14ac:dyDescent="0.25">
      <c r="A421" s="2" t="s">
        <v>149</v>
      </c>
      <c r="B421" s="2" t="s">
        <v>117</v>
      </c>
      <c r="C421" s="2" t="s">
        <v>165</v>
      </c>
      <c r="D421" s="2">
        <v>2018</v>
      </c>
      <c r="E421" s="2" t="s">
        <v>67</v>
      </c>
      <c r="F421" s="1" t="s">
        <v>18</v>
      </c>
      <c r="G421" s="1"/>
      <c r="H421" s="1"/>
      <c r="I421" s="1">
        <v>0</v>
      </c>
      <c r="J421" s="1">
        <v>0</v>
      </c>
      <c r="K421" s="1"/>
      <c r="L421" s="1"/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 t="s">
        <v>13</v>
      </c>
      <c r="AI421" s="1">
        <v>0</v>
      </c>
      <c r="AJ421" s="1">
        <v>0</v>
      </c>
    </row>
    <row r="422" spans="1:36" x14ac:dyDescent="0.25">
      <c r="A422" s="2" t="s">
        <v>149</v>
      </c>
      <c r="B422" s="2" t="s">
        <v>117</v>
      </c>
      <c r="C422" s="2" t="s">
        <v>165</v>
      </c>
      <c r="D422" s="2">
        <v>2018</v>
      </c>
      <c r="E422" s="2">
        <v>12</v>
      </c>
      <c r="F422" s="1" t="s">
        <v>68</v>
      </c>
      <c r="G422" s="1"/>
      <c r="H422" s="1"/>
      <c r="I422" s="1">
        <v>0</v>
      </c>
      <c r="J422" s="1">
        <v>0</v>
      </c>
      <c r="K422" s="1"/>
      <c r="L422" s="1"/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 t="s">
        <v>13</v>
      </c>
      <c r="AI422" s="1">
        <v>0</v>
      </c>
      <c r="AJ422" s="1">
        <v>0</v>
      </c>
    </row>
    <row r="423" spans="1:36" x14ac:dyDescent="0.25">
      <c r="A423" s="2" t="s">
        <v>149</v>
      </c>
      <c r="B423" s="2" t="s">
        <v>117</v>
      </c>
      <c r="C423" s="2" t="s">
        <v>165</v>
      </c>
      <c r="D423" s="2">
        <v>2018</v>
      </c>
      <c r="E423" s="2" t="s">
        <v>69</v>
      </c>
      <c r="F423" s="1" t="s">
        <v>70</v>
      </c>
      <c r="G423" s="1"/>
      <c r="H423" s="1"/>
      <c r="I423" s="1">
        <v>0</v>
      </c>
      <c r="J423" s="1">
        <v>0</v>
      </c>
      <c r="K423" s="1"/>
      <c r="L423" s="1"/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 t="s">
        <v>13</v>
      </c>
      <c r="AI423" s="1">
        <v>0</v>
      </c>
      <c r="AJ423" s="1">
        <v>0</v>
      </c>
    </row>
    <row r="424" spans="1:36" x14ac:dyDescent="0.25">
      <c r="A424" s="2" t="s">
        <v>149</v>
      </c>
      <c r="B424" s="2" t="s">
        <v>117</v>
      </c>
      <c r="C424" s="2" t="s">
        <v>165</v>
      </c>
      <c r="D424" s="2">
        <v>2018</v>
      </c>
      <c r="E424" s="2" t="s">
        <v>71</v>
      </c>
      <c r="F424" s="1" t="s">
        <v>72</v>
      </c>
      <c r="G424" s="1"/>
      <c r="H424" s="1"/>
      <c r="I424" s="1">
        <v>0</v>
      </c>
      <c r="J424" s="1">
        <v>0</v>
      </c>
      <c r="K424" s="1"/>
      <c r="L424" s="1"/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 t="s">
        <v>13</v>
      </c>
      <c r="AI424" s="1">
        <v>0</v>
      </c>
      <c r="AJ424" s="1">
        <v>0</v>
      </c>
    </row>
    <row r="425" spans="1:36" x14ac:dyDescent="0.25">
      <c r="A425" s="2" t="s">
        <v>149</v>
      </c>
      <c r="B425" s="2" t="s">
        <v>117</v>
      </c>
      <c r="C425" s="2" t="s">
        <v>165</v>
      </c>
      <c r="D425" s="2">
        <v>2018</v>
      </c>
      <c r="E425" s="2" t="s">
        <v>73</v>
      </c>
      <c r="F425" s="1" t="s">
        <v>16</v>
      </c>
      <c r="G425" s="1"/>
      <c r="H425" s="1"/>
      <c r="I425" s="1">
        <v>0</v>
      </c>
      <c r="J425" s="1">
        <v>0</v>
      </c>
      <c r="K425" s="1"/>
      <c r="L425" s="1"/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 t="s">
        <v>13</v>
      </c>
      <c r="AI425" s="1">
        <v>0</v>
      </c>
      <c r="AJ425" s="1">
        <v>0</v>
      </c>
    </row>
    <row r="426" spans="1:36" x14ac:dyDescent="0.25">
      <c r="A426" s="2" t="s">
        <v>149</v>
      </c>
      <c r="B426" s="2" t="s">
        <v>117</v>
      </c>
      <c r="C426" s="2" t="s">
        <v>165</v>
      </c>
      <c r="D426" s="2">
        <v>2018</v>
      </c>
      <c r="E426" s="2" t="s">
        <v>74</v>
      </c>
      <c r="F426" s="1" t="s">
        <v>20</v>
      </c>
      <c r="G426" s="1"/>
      <c r="H426" s="1"/>
      <c r="I426" s="1">
        <v>0</v>
      </c>
      <c r="J426" s="1">
        <v>0</v>
      </c>
      <c r="K426" s="1"/>
      <c r="L426" s="1"/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 t="s">
        <v>13</v>
      </c>
      <c r="AI426" s="1">
        <v>0</v>
      </c>
      <c r="AJ426" s="1">
        <v>0</v>
      </c>
    </row>
    <row r="427" spans="1:36" x14ac:dyDescent="0.25">
      <c r="A427" s="2" t="s">
        <v>149</v>
      </c>
      <c r="B427" s="2" t="s">
        <v>117</v>
      </c>
      <c r="C427" s="2" t="s">
        <v>165</v>
      </c>
      <c r="D427" s="2">
        <v>2018</v>
      </c>
      <c r="E427" s="2">
        <v>0</v>
      </c>
      <c r="F427" s="1" t="s">
        <v>75</v>
      </c>
      <c r="G427" s="1"/>
      <c r="H427" s="1"/>
      <c r="I427" s="1">
        <v>0</v>
      </c>
      <c r="J427" s="1">
        <v>0</v>
      </c>
      <c r="K427" s="1"/>
      <c r="L427" s="1"/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</row>
    <row r="428" spans="1:36" x14ac:dyDescent="0.25">
      <c r="A428" s="2" t="s">
        <v>149</v>
      </c>
      <c r="B428" s="2" t="s">
        <v>117</v>
      </c>
      <c r="C428" s="2" t="s">
        <v>165</v>
      </c>
      <c r="D428" s="2">
        <v>2018</v>
      </c>
      <c r="E428" s="2">
        <v>13</v>
      </c>
      <c r="F428" s="1" t="s">
        <v>76</v>
      </c>
      <c r="G428" s="1"/>
      <c r="H428" s="1"/>
      <c r="I428" s="1">
        <v>0</v>
      </c>
      <c r="J428" s="1">
        <v>0</v>
      </c>
      <c r="K428" s="1"/>
      <c r="L428" s="1"/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 t="s">
        <v>13</v>
      </c>
      <c r="AI428" s="1">
        <v>0</v>
      </c>
      <c r="AJ428" s="1">
        <v>0</v>
      </c>
    </row>
    <row r="429" spans="1:36" x14ac:dyDescent="0.25">
      <c r="A429" s="2" t="s">
        <v>149</v>
      </c>
      <c r="B429" s="2" t="s">
        <v>117</v>
      </c>
      <c r="C429" s="2" t="s">
        <v>165</v>
      </c>
      <c r="D429" s="2">
        <v>2018</v>
      </c>
      <c r="E429" s="2" t="s">
        <v>77</v>
      </c>
      <c r="F429" s="1" t="s">
        <v>78</v>
      </c>
      <c r="G429" s="1"/>
      <c r="H429" s="1"/>
      <c r="I429" s="1">
        <v>0</v>
      </c>
      <c r="J429" s="1">
        <v>0</v>
      </c>
      <c r="K429" s="1"/>
      <c r="L429" s="1"/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 t="s">
        <v>13</v>
      </c>
      <c r="AI429" s="1">
        <v>0</v>
      </c>
      <c r="AJ429" s="1">
        <v>0</v>
      </c>
    </row>
    <row r="430" spans="1:36" x14ac:dyDescent="0.25">
      <c r="A430" s="2" t="s">
        <v>149</v>
      </c>
      <c r="B430" s="2" t="s">
        <v>117</v>
      </c>
      <c r="C430" s="2" t="s">
        <v>165</v>
      </c>
      <c r="D430" s="2">
        <v>2018</v>
      </c>
      <c r="E430" s="2" t="s">
        <v>79</v>
      </c>
      <c r="F430" s="1" t="s">
        <v>80</v>
      </c>
      <c r="G430" s="1"/>
      <c r="H430" s="1"/>
      <c r="I430" s="1">
        <v>0</v>
      </c>
      <c r="J430" s="1">
        <v>0</v>
      </c>
      <c r="K430" s="1"/>
      <c r="L430" s="1"/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 t="s">
        <v>13</v>
      </c>
      <c r="AI430" s="1">
        <v>0</v>
      </c>
      <c r="AJ430" s="1">
        <v>0</v>
      </c>
    </row>
    <row r="431" spans="1:36" x14ac:dyDescent="0.25">
      <c r="A431" s="2" t="s">
        <v>149</v>
      </c>
      <c r="B431" s="2" t="s">
        <v>117</v>
      </c>
      <c r="C431" s="2" t="s">
        <v>165</v>
      </c>
      <c r="D431" s="2">
        <v>2018</v>
      </c>
      <c r="E431" s="2">
        <v>14</v>
      </c>
      <c r="F431" s="1" t="s">
        <v>81</v>
      </c>
      <c r="G431" s="1"/>
      <c r="H431" s="1"/>
      <c r="I431" s="1">
        <v>0</v>
      </c>
      <c r="J431" s="1">
        <v>0</v>
      </c>
      <c r="K431" s="1"/>
      <c r="L431" s="1"/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 t="s">
        <v>13</v>
      </c>
      <c r="AI431" s="1">
        <v>0</v>
      </c>
      <c r="AJ431" s="1">
        <v>0</v>
      </c>
    </row>
    <row r="432" spans="1:36" x14ac:dyDescent="0.25">
      <c r="A432" s="2" t="s">
        <v>149</v>
      </c>
      <c r="B432" s="2" t="s">
        <v>117</v>
      </c>
      <c r="C432" s="2" t="s">
        <v>165</v>
      </c>
      <c r="D432" s="2">
        <v>2018</v>
      </c>
      <c r="E432" s="2" t="s">
        <v>82</v>
      </c>
      <c r="F432" s="1" t="s">
        <v>83</v>
      </c>
      <c r="G432" s="1"/>
      <c r="H432" s="1"/>
      <c r="I432" s="1">
        <v>0</v>
      </c>
      <c r="J432" s="1">
        <v>0</v>
      </c>
      <c r="K432" s="1"/>
      <c r="L432" s="1"/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 t="s">
        <v>13</v>
      </c>
      <c r="AI432" s="1">
        <v>0</v>
      </c>
      <c r="AJ432" s="1">
        <v>0</v>
      </c>
    </row>
    <row r="433" spans="1:36" x14ac:dyDescent="0.25">
      <c r="A433" s="2" t="s">
        <v>149</v>
      </c>
      <c r="B433" s="2" t="s">
        <v>117</v>
      </c>
      <c r="C433" s="2" t="s">
        <v>165</v>
      </c>
      <c r="D433" s="2">
        <v>2018</v>
      </c>
      <c r="E433" s="2" t="s">
        <v>84</v>
      </c>
      <c r="F433" s="1" t="s">
        <v>85</v>
      </c>
      <c r="G433" s="1"/>
      <c r="H433" s="1"/>
      <c r="I433" s="1">
        <v>0</v>
      </c>
      <c r="J433" s="1">
        <v>0</v>
      </c>
      <c r="K433" s="1"/>
      <c r="L433" s="1"/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 t="s">
        <v>13</v>
      </c>
      <c r="AI433" s="1">
        <v>0</v>
      </c>
      <c r="AJ433" s="1">
        <v>0</v>
      </c>
    </row>
    <row r="434" spans="1:36" x14ac:dyDescent="0.25">
      <c r="A434" s="2" t="s">
        <v>149</v>
      </c>
      <c r="B434" s="2" t="s">
        <v>117</v>
      </c>
      <c r="C434" s="2" t="s">
        <v>165</v>
      </c>
      <c r="D434" s="2">
        <v>2018</v>
      </c>
      <c r="E434" s="2" t="s">
        <v>86</v>
      </c>
      <c r="F434" s="1" t="s">
        <v>87</v>
      </c>
      <c r="G434" s="1"/>
      <c r="H434" s="1"/>
      <c r="I434" s="1">
        <v>0</v>
      </c>
      <c r="J434" s="1">
        <v>0</v>
      </c>
      <c r="K434" s="1"/>
      <c r="L434" s="1"/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 t="s">
        <v>13</v>
      </c>
      <c r="AI434" s="1">
        <v>0</v>
      </c>
      <c r="AJ434" s="1">
        <v>0</v>
      </c>
    </row>
    <row r="435" spans="1:36" x14ac:dyDescent="0.25">
      <c r="A435" s="2" t="s">
        <v>149</v>
      </c>
      <c r="B435" s="2" t="s">
        <v>117</v>
      </c>
      <c r="C435" s="2" t="s">
        <v>165</v>
      </c>
      <c r="D435" s="2">
        <v>2018</v>
      </c>
      <c r="E435" s="2" t="s">
        <v>88</v>
      </c>
      <c r="F435" s="1" t="s">
        <v>89</v>
      </c>
      <c r="G435" s="1"/>
      <c r="H435" s="1"/>
      <c r="I435" s="1">
        <v>0</v>
      </c>
      <c r="J435" s="1">
        <v>0</v>
      </c>
      <c r="K435" s="1"/>
      <c r="L435" s="1"/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 t="s">
        <v>13</v>
      </c>
      <c r="AI435" s="1">
        <v>0</v>
      </c>
      <c r="AJ435" s="1">
        <v>0</v>
      </c>
    </row>
    <row r="436" spans="1:36" x14ac:dyDescent="0.25">
      <c r="A436" s="2" t="s">
        <v>149</v>
      </c>
      <c r="B436" s="2" t="s">
        <v>117</v>
      </c>
      <c r="C436" s="2" t="s">
        <v>165</v>
      </c>
      <c r="D436" s="2">
        <v>2018</v>
      </c>
      <c r="E436" s="2" t="s">
        <v>90</v>
      </c>
      <c r="F436" s="1" t="s">
        <v>91</v>
      </c>
      <c r="G436" s="1"/>
      <c r="H436" s="1"/>
      <c r="I436" s="1">
        <v>0</v>
      </c>
      <c r="J436" s="1">
        <v>0</v>
      </c>
      <c r="K436" s="1"/>
      <c r="L436" s="1"/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 t="s">
        <v>13</v>
      </c>
      <c r="AI436" s="1">
        <v>0</v>
      </c>
      <c r="AJ436" s="1">
        <v>0</v>
      </c>
    </row>
    <row r="437" spans="1:36" x14ac:dyDescent="0.25">
      <c r="A437" s="2" t="s">
        <v>149</v>
      </c>
      <c r="B437" s="2" t="s">
        <v>117</v>
      </c>
      <c r="C437" s="2" t="s">
        <v>165</v>
      </c>
      <c r="D437" s="2">
        <v>2018</v>
      </c>
      <c r="E437" s="2" t="s">
        <v>92</v>
      </c>
      <c r="F437" s="1" t="s">
        <v>93</v>
      </c>
      <c r="G437" s="1"/>
      <c r="H437" s="1"/>
      <c r="I437" s="1">
        <v>0</v>
      </c>
      <c r="J437" s="1">
        <v>0</v>
      </c>
      <c r="K437" s="1"/>
      <c r="L437" s="1"/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 t="s">
        <v>13</v>
      </c>
      <c r="AI437" s="1">
        <v>0</v>
      </c>
      <c r="AJ437" s="1">
        <v>0</v>
      </c>
    </row>
    <row r="438" spans="1:36" x14ac:dyDescent="0.25">
      <c r="A438" s="2" t="s">
        <v>149</v>
      </c>
      <c r="B438" s="2" t="s">
        <v>117</v>
      </c>
      <c r="C438" s="2" t="s">
        <v>165</v>
      </c>
      <c r="D438" s="2">
        <v>2018</v>
      </c>
      <c r="E438" s="2">
        <v>15</v>
      </c>
      <c r="F438" s="1" t="s">
        <v>94</v>
      </c>
      <c r="G438" s="1"/>
      <c r="H438" s="1"/>
      <c r="I438" s="1">
        <v>0</v>
      </c>
      <c r="J438" s="1">
        <v>0</v>
      </c>
      <c r="K438" s="1"/>
      <c r="L438" s="1"/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 t="s">
        <v>13</v>
      </c>
      <c r="AI438" s="1">
        <v>0</v>
      </c>
      <c r="AJ438" s="1">
        <v>0</v>
      </c>
    </row>
    <row r="439" spans="1:36" x14ac:dyDescent="0.25">
      <c r="A439" s="2" t="s">
        <v>149</v>
      </c>
      <c r="B439" s="2" t="s">
        <v>117</v>
      </c>
      <c r="C439" s="2" t="s">
        <v>165</v>
      </c>
      <c r="D439" s="2">
        <v>2018</v>
      </c>
      <c r="E439" s="2" t="s">
        <v>95</v>
      </c>
      <c r="F439" s="1" t="s">
        <v>96</v>
      </c>
      <c r="G439" s="1"/>
      <c r="H439" s="1"/>
      <c r="I439" s="1">
        <v>0</v>
      </c>
      <c r="J439" s="1">
        <v>0</v>
      </c>
      <c r="K439" s="1"/>
      <c r="L439" s="1"/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 t="s">
        <v>13</v>
      </c>
      <c r="AI439" s="1">
        <v>0</v>
      </c>
      <c r="AJ439" s="1">
        <v>0</v>
      </c>
    </row>
    <row r="440" spans="1:36" x14ac:dyDescent="0.25">
      <c r="A440" s="2" t="s">
        <v>149</v>
      </c>
      <c r="B440" s="2" t="s">
        <v>117</v>
      </c>
      <c r="C440" s="2" t="s">
        <v>165</v>
      </c>
      <c r="D440" s="2">
        <v>2018</v>
      </c>
      <c r="E440" s="2">
        <v>0</v>
      </c>
      <c r="F440" s="1" t="s">
        <v>97</v>
      </c>
      <c r="G440" s="1"/>
      <c r="H440" s="1"/>
      <c r="I440" s="1">
        <v>0</v>
      </c>
      <c r="J440" s="1">
        <v>0</v>
      </c>
      <c r="K440" s="1"/>
      <c r="L440" s="1"/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</row>
    <row r="441" spans="1:36" x14ac:dyDescent="0.25">
      <c r="A441" s="2" t="s">
        <v>149</v>
      </c>
      <c r="B441" s="2" t="s">
        <v>117</v>
      </c>
      <c r="C441" s="2" t="s">
        <v>165</v>
      </c>
      <c r="D441" s="2">
        <v>2018</v>
      </c>
      <c r="E441" s="2">
        <v>0</v>
      </c>
      <c r="F441" s="1" t="s">
        <v>98</v>
      </c>
      <c r="G441" s="1"/>
      <c r="H441" s="1"/>
      <c r="I441" s="1">
        <v>0</v>
      </c>
      <c r="J441" s="1">
        <v>2</v>
      </c>
      <c r="K441" s="1"/>
      <c r="L441" s="1"/>
      <c r="M441" s="1">
        <v>0</v>
      </c>
      <c r="N441" s="1">
        <v>2</v>
      </c>
      <c r="O441" s="1">
        <v>0</v>
      </c>
      <c r="P441" s="1">
        <v>2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12</v>
      </c>
      <c r="AF441" s="1">
        <v>6</v>
      </c>
      <c r="AG441" s="1">
        <v>12</v>
      </c>
      <c r="AH441" s="1" t="s">
        <v>162</v>
      </c>
      <c r="AI441" s="1">
        <v>0</v>
      </c>
      <c r="AJ441" s="1">
        <v>0</v>
      </c>
    </row>
    <row r="442" spans="1:36" x14ac:dyDescent="0.25">
      <c r="A442" s="2" t="s">
        <v>149</v>
      </c>
      <c r="B442" s="2" t="s">
        <v>117</v>
      </c>
      <c r="C442" s="2" t="s">
        <v>165</v>
      </c>
      <c r="D442" s="2">
        <v>2018</v>
      </c>
      <c r="E442" s="2">
        <v>0</v>
      </c>
      <c r="F442" s="1" t="s">
        <v>99</v>
      </c>
      <c r="G442" s="1"/>
      <c r="H442" s="1"/>
      <c r="I442" s="1">
        <v>0</v>
      </c>
      <c r="J442" s="1">
        <v>2</v>
      </c>
      <c r="K442" s="1"/>
      <c r="L442" s="1"/>
      <c r="M442" s="1">
        <v>0</v>
      </c>
      <c r="N442" s="1">
        <v>2</v>
      </c>
      <c r="O442" s="1">
        <v>0</v>
      </c>
      <c r="P442" s="1">
        <v>2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12</v>
      </c>
      <c r="AF442" s="1">
        <v>6</v>
      </c>
      <c r="AG442" s="1">
        <v>14</v>
      </c>
      <c r="AH442" s="1" t="s">
        <v>162</v>
      </c>
      <c r="AI442" s="1">
        <v>0</v>
      </c>
      <c r="AJ442" s="1">
        <v>0</v>
      </c>
    </row>
    <row r="443" spans="1:36" x14ac:dyDescent="0.25">
      <c r="A443" s="2" t="s">
        <v>149</v>
      </c>
      <c r="B443" s="2" t="s">
        <v>117</v>
      </c>
      <c r="C443" s="2" t="s">
        <v>165</v>
      </c>
      <c r="D443" s="2">
        <v>2018</v>
      </c>
      <c r="E443" s="2">
        <v>0</v>
      </c>
      <c r="F443" s="1" t="s">
        <v>100</v>
      </c>
      <c r="G443" s="1"/>
      <c r="H443" s="1"/>
      <c r="I443" s="1">
        <v>0</v>
      </c>
      <c r="J443" s="1">
        <v>0</v>
      </c>
      <c r="K443" s="1"/>
      <c r="L443" s="1"/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 t="s">
        <v>13</v>
      </c>
      <c r="AI443" s="1">
        <v>0</v>
      </c>
      <c r="AJ443" s="1">
        <v>0</v>
      </c>
    </row>
    <row r="444" spans="1:36" x14ac:dyDescent="0.25">
      <c r="A444" s="2" t="s">
        <v>149</v>
      </c>
      <c r="B444" s="2" t="s">
        <v>117</v>
      </c>
      <c r="C444" s="2" t="s">
        <v>165</v>
      </c>
      <c r="D444" s="2">
        <v>2018</v>
      </c>
      <c r="E444" s="2">
        <v>0</v>
      </c>
      <c r="F444" s="1" t="s">
        <v>101</v>
      </c>
      <c r="G444" s="1"/>
      <c r="H444" s="1"/>
      <c r="I444" s="1">
        <v>0</v>
      </c>
      <c r="J444" s="1">
        <v>1</v>
      </c>
      <c r="K444" s="1"/>
      <c r="L444" s="1"/>
      <c r="M444" s="1">
        <v>0</v>
      </c>
      <c r="N444" s="1">
        <v>1</v>
      </c>
      <c r="O444" s="1">
        <v>0</v>
      </c>
      <c r="P444" s="1">
        <v>1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12</v>
      </c>
      <c r="AF444" s="1">
        <v>3</v>
      </c>
      <c r="AG444" s="1">
        <v>11</v>
      </c>
      <c r="AH444" s="1" t="s">
        <v>162</v>
      </c>
      <c r="AI444" s="1">
        <v>0</v>
      </c>
      <c r="AJ444" s="1">
        <v>0</v>
      </c>
    </row>
    <row r="445" spans="1:36" x14ac:dyDescent="0.25">
      <c r="A445" s="2" t="s">
        <v>149</v>
      </c>
      <c r="B445" s="2" t="s">
        <v>117</v>
      </c>
      <c r="C445" s="2" t="s">
        <v>165</v>
      </c>
      <c r="D445" s="2">
        <v>2018</v>
      </c>
      <c r="E445" s="2">
        <v>0</v>
      </c>
      <c r="F445" s="1" t="s">
        <v>102</v>
      </c>
      <c r="G445" s="1"/>
      <c r="H445" s="1"/>
      <c r="I445" s="1">
        <v>0</v>
      </c>
      <c r="J445" s="1">
        <v>0</v>
      </c>
      <c r="K445" s="1"/>
      <c r="L445" s="1"/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 t="s">
        <v>13</v>
      </c>
      <c r="AI445" s="1">
        <v>0</v>
      </c>
      <c r="AJ445" s="1">
        <v>0</v>
      </c>
    </row>
    <row r="446" spans="1:36" x14ac:dyDescent="0.25">
      <c r="A446" s="2" t="s">
        <v>149</v>
      </c>
      <c r="B446" s="2" t="s">
        <v>117</v>
      </c>
      <c r="C446" s="2" t="s">
        <v>165</v>
      </c>
      <c r="D446" s="2">
        <v>2018</v>
      </c>
      <c r="E446" s="2">
        <v>0</v>
      </c>
      <c r="F446" s="1" t="s">
        <v>103</v>
      </c>
      <c r="G446" s="1"/>
      <c r="H446" s="1"/>
      <c r="I446" s="1">
        <v>0</v>
      </c>
      <c r="J446" s="1">
        <v>0</v>
      </c>
      <c r="K446" s="1"/>
      <c r="L446" s="1"/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 t="s">
        <v>13</v>
      </c>
      <c r="AI446" s="1">
        <v>0</v>
      </c>
      <c r="AJ446" s="1">
        <v>0</v>
      </c>
    </row>
    <row r="447" spans="1:36" x14ac:dyDescent="0.25">
      <c r="A447" s="2" t="s">
        <v>149</v>
      </c>
      <c r="B447" s="2" t="s">
        <v>117</v>
      </c>
      <c r="C447" s="2" t="s">
        <v>165</v>
      </c>
      <c r="D447" s="2">
        <v>2018</v>
      </c>
      <c r="E447" s="2">
        <v>0</v>
      </c>
      <c r="F447" s="1" t="s">
        <v>104</v>
      </c>
      <c r="G447" s="1"/>
      <c r="H447" s="1"/>
      <c r="I447" s="1">
        <v>0</v>
      </c>
      <c r="J447" s="1">
        <v>0</v>
      </c>
      <c r="K447" s="1"/>
      <c r="L447" s="1"/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</row>
    <row r="448" spans="1:36" x14ac:dyDescent="0.25">
      <c r="A448" s="2" t="s">
        <v>149</v>
      </c>
      <c r="B448" s="2" t="s">
        <v>117</v>
      </c>
      <c r="C448" s="2" t="s">
        <v>165</v>
      </c>
      <c r="D448" s="2">
        <v>2018</v>
      </c>
      <c r="E448" s="2">
        <v>16</v>
      </c>
      <c r="F448" s="1">
        <v>0</v>
      </c>
      <c r="G448" s="1"/>
      <c r="H448" s="1"/>
      <c r="I448" s="1">
        <v>0</v>
      </c>
      <c r="J448" s="1">
        <v>0</v>
      </c>
      <c r="K448" s="1"/>
      <c r="L448" s="1"/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 t="s">
        <v>13</v>
      </c>
      <c r="AI448" s="1">
        <v>0</v>
      </c>
      <c r="AJ448" s="1">
        <v>0</v>
      </c>
    </row>
    <row r="449" spans="1:36" x14ac:dyDescent="0.25">
      <c r="A449" s="2" t="s">
        <v>149</v>
      </c>
      <c r="B449" s="2" t="s">
        <v>117</v>
      </c>
      <c r="C449" s="2" t="s">
        <v>165</v>
      </c>
      <c r="D449" s="2">
        <v>2018</v>
      </c>
      <c r="E449" s="2">
        <v>17</v>
      </c>
      <c r="F449" s="1">
        <v>0</v>
      </c>
      <c r="G449" s="1"/>
      <c r="H449" s="1"/>
      <c r="I449" s="1">
        <v>0</v>
      </c>
      <c r="J449" s="1">
        <v>0</v>
      </c>
      <c r="K449" s="1"/>
      <c r="L449" s="1"/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 t="s">
        <v>13</v>
      </c>
      <c r="AI449" s="1">
        <v>0</v>
      </c>
      <c r="AJ449" s="1">
        <v>0</v>
      </c>
    </row>
    <row r="450" spans="1:36" x14ac:dyDescent="0.25">
      <c r="A450" s="2" t="s">
        <v>149</v>
      </c>
      <c r="B450" s="2" t="s">
        <v>117</v>
      </c>
      <c r="C450" s="2" t="s">
        <v>165</v>
      </c>
      <c r="D450" s="2">
        <v>2018</v>
      </c>
      <c r="E450" s="2">
        <v>18</v>
      </c>
      <c r="F450" s="1">
        <v>0</v>
      </c>
      <c r="G450" s="1"/>
      <c r="H450" s="1"/>
      <c r="I450" s="1">
        <v>0</v>
      </c>
      <c r="J450" s="1">
        <v>0</v>
      </c>
      <c r="K450" s="1"/>
      <c r="L450" s="1"/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 t="s">
        <v>13</v>
      </c>
      <c r="AI450" s="1">
        <v>0</v>
      </c>
      <c r="AJ450" s="1">
        <v>0</v>
      </c>
    </row>
    <row r="451" spans="1:36" x14ac:dyDescent="0.25">
      <c r="A451" s="2" t="s">
        <v>149</v>
      </c>
      <c r="B451" s="2" t="s">
        <v>117</v>
      </c>
      <c r="C451" s="2" t="s">
        <v>165</v>
      </c>
      <c r="D451" s="2">
        <v>2018</v>
      </c>
      <c r="E451" s="2">
        <v>19</v>
      </c>
      <c r="F451" s="1">
        <v>0</v>
      </c>
      <c r="G451" s="1"/>
      <c r="H451" s="1"/>
      <c r="I451" s="1">
        <v>0</v>
      </c>
      <c r="J451" s="1">
        <v>0</v>
      </c>
      <c r="K451" s="1"/>
      <c r="L451" s="1"/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 t="s">
        <v>13</v>
      </c>
      <c r="AI451" s="1">
        <v>0</v>
      </c>
      <c r="AJ451" s="1">
        <v>0</v>
      </c>
    </row>
    <row r="452" spans="1:36" x14ac:dyDescent="0.25">
      <c r="A452" s="2" t="s">
        <v>149</v>
      </c>
      <c r="B452" s="2" t="s">
        <v>117</v>
      </c>
      <c r="C452" s="2" t="s">
        <v>165</v>
      </c>
      <c r="D452" s="2">
        <v>2018</v>
      </c>
      <c r="E452" s="2">
        <v>20</v>
      </c>
      <c r="F452" s="1">
        <v>0</v>
      </c>
      <c r="G452" s="1"/>
      <c r="H452" s="1"/>
      <c r="I452" s="1">
        <v>0</v>
      </c>
      <c r="J452" s="1">
        <v>0</v>
      </c>
      <c r="K452" s="1"/>
      <c r="L452" s="1"/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 t="s">
        <v>13</v>
      </c>
      <c r="AI452" s="1">
        <v>0</v>
      </c>
      <c r="AJ452" s="1">
        <v>0</v>
      </c>
    </row>
    <row r="453" spans="1:36" x14ac:dyDescent="0.25">
      <c r="A453" s="2" t="s">
        <v>149</v>
      </c>
      <c r="B453" s="2" t="s">
        <v>117</v>
      </c>
      <c r="C453" s="2" t="s">
        <v>165</v>
      </c>
      <c r="D453" s="2">
        <v>2018</v>
      </c>
      <c r="E453" s="2">
        <v>21</v>
      </c>
      <c r="F453" s="1">
        <v>0</v>
      </c>
      <c r="G453" s="1"/>
      <c r="H453" s="1"/>
      <c r="I453" s="1">
        <v>0</v>
      </c>
      <c r="J453" s="1">
        <v>0</v>
      </c>
      <c r="K453" s="1"/>
      <c r="L453" s="1"/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 t="s">
        <v>13</v>
      </c>
      <c r="AI453" s="1">
        <v>0</v>
      </c>
      <c r="AJ453" s="1">
        <v>0</v>
      </c>
    </row>
    <row r="454" spans="1:36" x14ac:dyDescent="0.25">
      <c r="A454" s="2" t="s">
        <v>149</v>
      </c>
      <c r="B454" s="2" t="s">
        <v>117</v>
      </c>
      <c r="C454" s="2" t="s">
        <v>165</v>
      </c>
      <c r="D454" s="2">
        <v>2018</v>
      </c>
      <c r="E454" s="2">
        <v>22</v>
      </c>
      <c r="F454" s="1">
        <v>0</v>
      </c>
      <c r="G454" s="1"/>
      <c r="H454" s="1"/>
      <c r="I454" s="1">
        <v>0</v>
      </c>
      <c r="J454" s="1">
        <v>0</v>
      </c>
      <c r="K454" s="1"/>
      <c r="L454" s="1"/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 t="s">
        <v>13</v>
      </c>
      <c r="AI454" s="1">
        <v>0</v>
      </c>
      <c r="AJ454" s="1">
        <v>0</v>
      </c>
    </row>
    <row r="455" spans="1:36" x14ac:dyDescent="0.25">
      <c r="A455" s="2" t="s">
        <v>149</v>
      </c>
      <c r="B455" s="2" t="s">
        <v>117</v>
      </c>
      <c r="C455" s="2" t="s">
        <v>165</v>
      </c>
      <c r="D455" s="2">
        <v>2018</v>
      </c>
      <c r="E455" s="2">
        <v>23</v>
      </c>
      <c r="F455" s="1">
        <v>0</v>
      </c>
      <c r="G455" s="1"/>
      <c r="H455" s="1"/>
      <c r="I455" s="1">
        <v>0</v>
      </c>
      <c r="J455" s="1">
        <v>0</v>
      </c>
      <c r="K455" s="1"/>
      <c r="L455" s="1"/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 t="s">
        <v>13</v>
      </c>
      <c r="AI455" s="1">
        <v>0</v>
      </c>
      <c r="AJ455" s="1">
        <v>0</v>
      </c>
    </row>
    <row r="456" spans="1:36" x14ac:dyDescent="0.25">
      <c r="A456" s="2" t="s">
        <v>149</v>
      </c>
      <c r="B456" s="2" t="s">
        <v>117</v>
      </c>
      <c r="C456" s="2" t="s">
        <v>165</v>
      </c>
      <c r="D456" s="2">
        <v>2018</v>
      </c>
      <c r="E456" s="2">
        <v>24</v>
      </c>
      <c r="F456" s="1">
        <v>0</v>
      </c>
      <c r="G456" s="1"/>
      <c r="H456" s="1"/>
      <c r="I456" s="1">
        <v>0</v>
      </c>
      <c r="J456" s="1">
        <v>0</v>
      </c>
      <c r="K456" s="1"/>
      <c r="L456" s="1"/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 t="s">
        <v>13</v>
      </c>
      <c r="AI456" s="1">
        <v>0</v>
      </c>
      <c r="AJ456" s="1">
        <v>0</v>
      </c>
    </row>
    <row r="457" spans="1:36" x14ac:dyDescent="0.25">
      <c r="A457" s="2" t="s">
        <v>149</v>
      </c>
      <c r="B457" s="2" t="s">
        <v>117</v>
      </c>
      <c r="C457" s="2" t="s">
        <v>165</v>
      </c>
      <c r="D457" s="2">
        <v>2018</v>
      </c>
      <c r="E457" s="2">
        <v>25</v>
      </c>
      <c r="F457" s="1">
        <v>0</v>
      </c>
      <c r="G457" s="1"/>
      <c r="H457" s="1"/>
      <c r="I457" s="1">
        <v>0</v>
      </c>
      <c r="J457" s="1">
        <v>0</v>
      </c>
      <c r="K457" s="1"/>
      <c r="L457" s="1"/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 t="s">
        <v>13</v>
      </c>
      <c r="AI457" s="1">
        <v>0</v>
      </c>
      <c r="AJ457" s="1">
        <v>0</v>
      </c>
    </row>
    <row r="458" spans="1:36" x14ac:dyDescent="0.25">
      <c r="A458" s="3" t="s">
        <v>149</v>
      </c>
      <c r="B458" s="3" t="s">
        <v>142</v>
      </c>
      <c r="C458" s="3" t="s">
        <v>167</v>
      </c>
      <c r="D458" s="3">
        <v>2018</v>
      </c>
      <c r="E458" s="3">
        <v>0</v>
      </c>
      <c r="F458" t="s">
        <v>12</v>
      </c>
      <c r="I458">
        <v>0</v>
      </c>
      <c r="J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</row>
    <row r="459" spans="1:36" x14ac:dyDescent="0.25">
      <c r="A459" s="3" t="s">
        <v>149</v>
      </c>
      <c r="B459" s="3" t="s">
        <v>142</v>
      </c>
      <c r="C459" s="3" t="s">
        <v>167</v>
      </c>
      <c r="D459" s="3">
        <v>2018</v>
      </c>
      <c r="E459" s="3">
        <v>1</v>
      </c>
      <c r="F459" t="s">
        <v>14</v>
      </c>
      <c r="I459">
        <v>0</v>
      </c>
      <c r="J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 t="s">
        <v>13</v>
      </c>
      <c r="AI459">
        <v>0</v>
      </c>
      <c r="AJ459">
        <v>0</v>
      </c>
    </row>
    <row r="460" spans="1:36" x14ac:dyDescent="0.25">
      <c r="A460" s="3" t="s">
        <v>149</v>
      </c>
      <c r="B460" s="3" t="s">
        <v>142</v>
      </c>
      <c r="C460" s="3" t="s">
        <v>167</v>
      </c>
      <c r="D460" s="3">
        <v>2018</v>
      </c>
      <c r="E460" s="3" t="s">
        <v>15</v>
      </c>
      <c r="F460" t="s">
        <v>16</v>
      </c>
      <c r="I460">
        <v>0</v>
      </c>
      <c r="J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 t="s">
        <v>13</v>
      </c>
      <c r="AI460">
        <v>0</v>
      </c>
      <c r="AJ460">
        <v>0</v>
      </c>
    </row>
    <row r="461" spans="1:36" x14ac:dyDescent="0.25">
      <c r="A461" s="3" t="s">
        <v>149</v>
      </c>
      <c r="B461" s="3" t="s">
        <v>142</v>
      </c>
      <c r="C461" s="3" t="s">
        <v>167</v>
      </c>
      <c r="D461" s="3">
        <v>2018</v>
      </c>
      <c r="E461" s="3" t="s">
        <v>17</v>
      </c>
      <c r="F461" t="s">
        <v>18</v>
      </c>
      <c r="I461">
        <v>0</v>
      </c>
      <c r="J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 t="s">
        <v>13</v>
      </c>
      <c r="AI461">
        <v>0</v>
      </c>
      <c r="AJ461">
        <v>0</v>
      </c>
    </row>
    <row r="462" spans="1:36" x14ac:dyDescent="0.25">
      <c r="A462" s="3" t="s">
        <v>149</v>
      </c>
      <c r="B462" s="3" t="s">
        <v>142</v>
      </c>
      <c r="C462" s="3" t="s">
        <v>167</v>
      </c>
      <c r="D462" s="3">
        <v>2018</v>
      </c>
      <c r="E462" s="3" t="s">
        <v>19</v>
      </c>
      <c r="F462" t="s">
        <v>20</v>
      </c>
      <c r="I462">
        <v>0</v>
      </c>
      <c r="J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 t="s">
        <v>13</v>
      </c>
      <c r="AI462">
        <v>0</v>
      </c>
      <c r="AJ462">
        <v>0</v>
      </c>
    </row>
    <row r="463" spans="1:36" x14ac:dyDescent="0.25">
      <c r="A463" s="3" t="s">
        <v>149</v>
      </c>
      <c r="B463" s="3" t="s">
        <v>142</v>
      </c>
      <c r="C463" s="3" t="s">
        <v>167</v>
      </c>
      <c r="D463" s="3">
        <v>2018</v>
      </c>
      <c r="E463" s="3">
        <v>2</v>
      </c>
      <c r="F463" t="s">
        <v>21</v>
      </c>
      <c r="I463">
        <v>0</v>
      </c>
      <c r="J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2</v>
      </c>
      <c r="AH463" t="s">
        <v>13</v>
      </c>
      <c r="AI463">
        <v>0</v>
      </c>
      <c r="AJ463">
        <v>0</v>
      </c>
    </row>
    <row r="464" spans="1:36" x14ac:dyDescent="0.25">
      <c r="A464" s="3" t="s">
        <v>149</v>
      </c>
      <c r="B464" s="3" t="s">
        <v>142</v>
      </c>
      <c r="C464" s="3" t="s">
        <v>167</v>
      </c>
      <c r="D464" s="3">
        <v>2018</v>
      </c>
      <c r="E464" s="3" t="s">
        <v>22</v>
      </c>
      <c r="F464" t="s">
        <v>16</v>
      </c>
      <c r="I464">
        <v>0</v>
      </c>
      <c r="J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2</v>
      </c>
      <c r="AH464" t="s">
        <v>13</v>
      </c>
      <c r="AI464">
        <v>0</v>
      </c>
      <c r="AJ464">
        <v>0</v>
      </c>
    </row>
    <row r="465" spans="1:36" x14ac:dyDescent="0.25">
      <c r="A465" s="3" t="s">
        <v>149</v>
      </c>
      <c r="B465" s="3" t="s">
        <v>142</v>
      </c>
      <c r="C465" s="3" t="s">
        <v>167</v>
      </c>
      <c r="D465" s="3">
        <v>2018</v>
      </c>
      <c r="E465" s="3" t="s">
        <v>23</v>
      </c>
      <c r="F465" t="s">
        <v>20</v>
      </c>
      <c r="I465">
        <v>0</v>
      </c>
      <c r="J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 t="s">
        <v>13</v>
      </c>
      <c r="AI465">
        <v>0</v>
      </c>
      <c r="AJ465">
        <v>0</v>
      </c>
    </row>
    <row r="466" spans="1:36" x14ac:dyDescent="0.25">
      <c r="A466" s="3" t="s">
        <v>149</v>
      </c>
      <c r="B466" s="3" t="s">
        <v>142</v>
      </c>
      <c r="C466" s="3" t="s">
        <v>167</v>
      </c>
      <c r="D466" s="3">
        <v>2018</v>
      </c>
      <c r="E466" s="3">
        <v>3</v>
      </c>
      <c r="F466" t="s">
        <v>24</v>
      </c>
      <c r="I466">
        <v>0</v>
      </c>
      <c r="J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3</v>
      </c>
      <c r="AH466" t="s">
        <v>13</v>
      </c>
      <c r="AI466">
        <v>0</v>
      </c>
      <c r="AJ466">
        <v>0</v>
      </c>
    </row>
    <row r="467" spans="1:36" x14ac:dyDescent="0.25">
      <c r="A467" s="3" t="s">
        <v>149</v>
      </c>
      <c r="B467" s="3" t="s">
        <v>142</v>
      </c>
      <c r="C467" s="3" t="s">
        <v>167</v>
      </c>
      <c r="D467" s="3">
        <v>2018</v>
      </c>
      <c r="E467" s="3" t="s">
        <v>25</v>
      </c>
      <c r="F467" t="s">
        <v>16</v>
      </c>
      <c r="I467">
        <v>0</v>
      </c>
      <c r="J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1</v>
      </c>
      <c r="AH467" t="s">
        <v>13</v>
      </c>
      <c r="AI467">
        <v>0</v>
      </c>
      <c r="AJ467">
        <v>0</v>
      </c>
    </row>
    <row r="468" spans="1:36" x14ac:dyDescent="0.25">
      <c r="A468" s="3" t="s">
        <v>149</v>
      </c>
      <c r="B468" s="3" t="s">
        <v>142</v>
      </c>
      <c r="C468" s="3" t="s">
        <v>167</v>
      </c>
      <c r="D468" s="3">
        <v>2018</v>
      </c>
      <c r="E468" s="3" t="s">
        <v>26</v>
      </c>
      <c r="F468" t="s">
        <v>20</v>
      </c>
      <c r="I468">
        <v>0</v>
      </c>
      <c r="J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 t="s">
        <v>13</v>
      </c>
      <c r="AI468">
        <v>0</v>
      </c>
      <c r="AJ468">
        <v>0</v>
      </c>
    </row>
    <row r="469" spans="1:36" x14ac:dyDescent="0.25">
      <c r="A469" s="3" t="s">
        <v>149</v>
      </c>
      <c r="B469" s="3" t="s">
        <v>142</v>
      </c>
      <c r="C469" s="3" t="s">
        <v>167</v>
      </c>
      <c r="D469" s="3">
        <v>2018</v>
      </c>
      <c r="E469" s="3">
        <v>4</v>
      </c>
      <c r="F469" t="s">
        <v>27</v>
      </c>
      <c r="I469">
        <v>0</v>
      </c>
      <c r="J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 t="s">
        <v>13</v>
      </c>
      <c r="AI469">
        <v>0</v>
      </c>
      <c r="AJ469">
        <v>0</v>
      </c>
    </row>
    <row r="470" spans="1:36" x14ac:dyDescent="0.25">
      <c r="A470" s="3" t="s">
        <v>149</v>
      </c>
      <c r="B470" s="3" t="s">
        <v>142</v>
      </c>
      <c r="C470" s="3" t="s">
        <v>167</v>
      </c>
      <c r="D470" s="3">
        <v>2018</v>
      </c>
      <c r="E470" s="3" t="s">
        <v>28</v>
      </c>
      <c r="F470" t="s">
        <v>16</v>
      </c>
      <c r="I470">
        <v>0</v>
      </c>
      <c r="J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 t="s">
        <v>13</v>
      </c>
      <c r="AI470">
        <v>0</v>
      </c>
      <c r="AJ470">
        <v>0</v>
      </c>
    </row>
    <row r="471" spans="1:36" x14ac:dyDescent="0.25">
      <c r="A471" s="3" t="s">
        <v>149</v>
      </c>
      <c r="B471" s="3" t="s">
        <v>142</v>
      </c>
      <c r="C471" s="3" t="s">
        <v>167</v>
      </c>
      <c r="D471" s="3">
        <v>2018</v>
      </c>
      <c r="E471" s="3" t="s">
        <v>29</v>
      </c>
      <c r="F471" t="s">
        <v>20</v>
      </c>
      <c r="I471">
        <v>0</v>
      </c>
      <c r="J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 t="s">
        <v>13</v>
      </c>
      <c r="AI471">
        <v>0</v>
      </c>
      <c r="AJ471">
        <v>0</v>
      </c>
    </row>
    <row r="472" spans="1:36" x14ac:dyDescent="0.25">
      <c r="A472" s="3" t="s">
        <v>149</v>
      </c>
      <c r="B472" s="3" t="s">
        <v>142</v>
      </c>
      <c r="C472" s="3" t="s">
        <v>167</v>
      </c>
      <c r="D472" s="3">
        <v>2018</v>
      </c>
      <c r="E472" s="3">
        <v>5</v>
      </c>
      <c r="F472" t="s">
        <v>30</v>
      </c>
      <c r="I472">
        <v>0</v>
      </c>
      <c r="J472">
        <v>0</v>
      </c>
      <c r="M472">
        <v>1</v>
      </c>
      <c r="N472">
        <v>1</v>
      </c>
      <c r="O472">
        <v>2</v>
      </c>
      <c r="P472">
        <v>1</v>
      </c>
      <c r="Q472">
        <v>2</v>
      </c>
      <c r="R472">
        <v>0</v>
      </c>
      <c r="S472">
        <v>2</v>
      </c>
      <c r="T472">
        <v>0</v>
      </c>
      <c r="U472">
        <v>2</v>
      </c>
      <c r="V472">
        <v>0</v>
      </c>
      <c r="W472">
        <v>2</v>
      </c>
      <c r="X472">
        <v>0</v>
      </c>
      <c r="Y472">
        <v>2</v>
      </c>
      <c r="Z472">
        <v>0</v>
      </c>
      <c r="AA472">
        <v>2</v>
      </c>
      <c r="AB472">
        <v>0</v>
      </c>
      <c r="AC472">
        <v>2</v>
      </c>
      <c r="AD472">
        <v>0</v>
      </c>
      <c r="AE472">
        <v>0</v>
      </c>
      <c r="AF472">
        <v>2</v>
      </c>
      <c r="AG472">
        <v>12</v>
      </c>
      <c r="AH472" t="s">
        <v>13</v>
      </c>
      <c r="AI472">
        <v>0</v>
      </c>
      <c r="AJ472">
        <v>0</v>
      </c>
    </row>
    <row r="473" spans="1:36" x14ac:dyDescent="0.25">
      <c r="A473" s="3" t="s">
        <v>149</v>
      </c>
      <c r="B473" s="3" t="s">
        <v>142</v>
      </c>
      <c r="C473" s="3" t="s">
        <v>167</v>
      </c>
      <c r="D473" s="3">
        <v>2018</v>
      </c>
      <c r="E473" s="3" t="s">
        <v>31</v>
      </c>
      <c r="F473" t="s">
        <v>32</v>
      </c>
      <c r="I473">
        <v>0</v>
      </c>
      <c r="J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3</v>
      </c>
      <c r="AH473" t="s">
        <v>13</v>
      </c>
      <c r="AI473">
        <v>0</v>
      </c>
      <c r="AJ473">
        <v>0</v>
      </c>
    </row>
    <row r="474" spans="1:36" x14ac:dyDescent="0.25">
      <c r="A474" s="3" t="s">
        <v>149</v>
      </c>
      <c r="B474" s="3" t="s">
        <v>142</v>
      </c>
      <c r="C474" s="3" t="s">
        <v>167</v>
      </c>
      <c r="D474" s="3">
        <v>2018</v>
      </c>
      <c r="E474" s="3" t="s">
        <v>33</v>
      </c>
      <c r="F474" t="s">
        <v>34</v>
      </c>
      <c r="I474">
        <v>0</v>
      </c>
      <c r="J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 t="s">
        <v>13</v>
      </c>
      <c r="AI474">
        <v>0</v>
      </c>
      <c r="AJ474">
        <v>0</v>
      </c>
    </row>
    <row r="475" spans="1:36" x14ac:dyDescent="0.25">
      <c r="A475" s="3" t="s">
        <v>149</v>
      </c>
      <c r="B475" s="3" t="s">
        <v>142</v>
      </c>
      <c r="C475" s="3" t="s">
        <v>167</v>
      </c>
      <c r="D475" s="3">
        <v>2018</v>
      </c>
      <c r="E475" s="3" t="s">
        <v>35</v>
      </c>
      <c r="F475" t="s">
        <v>36</v>
      </c>
      <c r="I475">
        <v>0</v>
      </c>
      <c r="J475">
        <v>0</v>
      </c>
      <c r="M475">
        <v>0</v>
      </c>
      <c r="N475">
        <v>0</v>
      </c>
      <c r="O475">
        <v>1</v>
      </c>
      <c r="P475">
        <v>1</v>
      </c>
      <c r="Q475">
        <v>1</v>
      </c>
      <c r="R475">
        <v>0</v>
      </c>
      <c r="S475">
        <v>1</v>
      </c>
      <c r="T475">
        <v>0</v>
      </c>
      <c r="U475">
        <v>1</v>
      </c>
      <c r="V475">
        <v>0</v>
      </c>
      <c r="W475">
        <v>1</v>
      </c>
      <c r="X475">
        <v>0</v>
      </c>
      <c r="Y475">
        <v>1</v>
      </c>
      <c r="Z475">
        <v>0</v>
      </c>
      <c r="AA475">
        <v>1</v>
      </c>
      <c r="AB475">
        <v>0</v>
      </c>
      <c r="AC475">
        <v>1</v>
      </c>
      <c r="AD475">
        <v>0</v>
      </c>
      <c r="AE475">
        <v>0</v>
      </c>
      <c r="AF475">
        <v>1</v>
      </c>
      <c r="AG475">
        <v>3</v>
      </c>
      <c r="AH475" t="s">
        <v>13</v>
      </c>
      <c r="AI475">
        <v>0</v>
      </c>
      <c r="AJ475">
        <v>0</v>
      </c>
    </row>
    <row r="476" spans="1:36" x14ac:dyDescent="0.25">
      <c r="A476" s="3" t="s">
        <v>149</v>
      </c>
      <c r="B476" s="3" t="s">
        <v>142</v>
      </c>
      <c r="C476" s="3" t="s">
        <v>167</v>
      </c>
      <c r="D476" s="3">
        <v>2018</v>
      </c>
      <c r="E476" s="3" t="s">
        <v>37</v>
      </c>
      <c r="F476" t="s">
        <v>38</v>
      </c>
      <c r="I476">
        <v>0</v>
      </c>
      <c r="J476">
        <v>0</v>
      </c>
      <c r="M476">
        <v>1</v>
      </c>
      <c r="N476">
        <v>1</v>
      </c>
      <c r="O476">
        <v>1</v>
      </c>
      <c r="P476">
        <v>0</v>
      </c>
      <c r="Q476">
        <v>1</v>
      </c>
      <c r="R476">
        <v>0</v>
      </c>
      <c r="S476">
        <v>1</v>
      </c>
      <c r="T476">
        <v>0</v>
      </c>
      <c r="U476">
        <v>1</v>
      </c>
      <c r="V476">
        <v>0</v>
      </c>
      <c r="W476">
        <v>1</v>
      </c>
      <c r="X476">
        <v>0</v>
      </c>
      <c r="Y476">
        <v>1</v>
      </c>
      <c r="Z476">
        <v>0</v>
      </c>
      <c r="AA476">
        <v>1</v>
      </c>
      <c r="AB476">
        <v>0</v>
      </c>
      <c r="AC476">
        <v>1</v>
      </c>
      <c r="AD476">
        <v>0</v>
      </c>
      <c r="AE476">
        <v>0</v>
      </c>
      <c r="AF476">
        <v>1</v>
      </c>
      <c r="AG476">
        <v>6</v>
      </c>
      <c r="AH476" t="s">
        <v>13</v>
      </c>
      <c r="AI476">
        <v>0</v>
      </c>
      <c r="AJ476">
        <v>0</v>
      </c>
    </row>
    <row r="477" spans="1:36" x14ac:dyDescent="0.25">
      <c r="A477" s="3" t="s">
        <v>149</v>
      </c>
      <c r="B477" s="3" t="s">
        <v>142</v>
      </c>
      <c r="C477" s="3" t="s">
        <v>167</v>
      </c>
      <c r="D477" s="3">
        <v>2018</v>
      </c>
      <c r="E477" s="3" t="s">
        <v>39</v>
      </c>
      <c r="F477" t="s">
        <v>40</v>
      </c>
      <c r="I477">
        <v>0</v>
      </c>
      <c r="J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 t="s">
        <v>13</v>
      </c>
      <c r="AI477">
        <v>0</v>
      </c>
      <c r="AJ477">
        <v>0</v>
      </c>
    </row>
    <row r="478" spans="1:36" x14ac:dyDescent="0.25">
      <c r="A478" s="3" t="s">
        <v>149</v>
      </c>
      <c r="B478" s="3" t="s">
        <v>142</v>
      </c>
      <c r="C478" s="3" t="s">
        <v>167</v>
      </c>
      <c r="D478" s="3">
        <v>2018</v>
      </c>
      <c r="E478" s="3" t="s">
        <v>41</v>
      </c>
      <c r="F478">
        <v>0</v>
      </c>
      <c r="I478">
        <v>0</v>
      </c>
      <c r="J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 t="s">
        <v>13</v>
      </c>
      <c r="AI478">
        <v>0</v>
      </c>
      <c r="AJ478">
        <v>0</v>
      </c>
    </row>
    <row r="479" spans="1:36" x14ac:dyDescent="0.25">
      <c r="A479" s="3" t="s">
        <v>149</v>
      </c>
      <c r="B479" s="3" t="s">
        <v>142</v>
      </c>
      <c r="C479" s="3" t="s">
        <v>167</v>
      </c>
      <c r="D479" s="3">
        <v>2018</v>
      </c>
      <c r="E479" s="3">
        <v>6</v>
      </c>
      <c r="F479" t="s">
        <v>42</v>
      </c>
      <c r="I479">
        <v>4</v>
      </c>
      <c r="J479">
        <v>4</v>
      </c>
      <c r="M479">
        <v>4</v>
      </c>
      <c r="N479">
        <v>0</v>
      </c>
      <c r="O479">
        <v>5</v>
      </c>
      <c r="P479">
        <v>1</v>
      </c>
      <c r="Q479">
        <v>5</v>
      </c>
      <c r="R479">
        <v>0</v>
      </c>
      <c r="S479">
        <v>5</v>
      </c>
      <c r="T479">
        <v>0</v>
      </c>
      <c r="U479">
        <v>5</v>
      </c>
      <c r="V479">
        <v>0</v>
      </c>
      <c r="W479">
        <v>5</v>
      </c>
      <c r="X479">
        <v>0</v>
      </c>
      <c r="Y479">
        <v>5</v>
      </c>
      <c r="Z479">
        <v>0</v>
      </c>
      <c r="AA479">
        <v>5</v>
      </c>
      <c r="AB479">
        <v>0</v>
      </c>
      <c r="AC479">
        <v>5</v>
      </c>
      <c r="AD479">
        <v>0</v>
      </c>
      <c r="AE479">
        <v>0</v>
      </c>
      <c r="AF479">
        <v>5</v>
      </c>
      <c r="AG479">
        <v>14</v>
      </c>
      <c r="AH479" t="s">
        <v>13</v>
      </c>
      <c r="AI479">
        <v>0</v>
      </c>
      <c r="AJ479">
        <v>0</v>
      </c>
    </row>
    <row r="480" spans="1:36" x14ac:dyDescent="0.25">
      <c r="A480" s="3" t="s">
        <v>149</v>
      </c>
      <c r="B480" s="3" t="s">
        <v>142</v>
      </c>
      <c r="C480" s="3" t="s">
        <v>167</v>
      </c>
      <c r="D480" s="3">
        <v>2018</v>
      </c>
      <c r="E480" s="3" t="s">
        <v>43</v>
      </c>
      <c r="F480" t="s">
        <v>44</v>
      </c>
      <c r="I480">
        <v>6</v>
      </c>
      <c r="J480">
        <v>6</v>
      </c>
      <c r="M480">
        <v>6</v>
      </c>
      <c r="N480">
        <v>0</v>
      </c>
      <c r="O480">
        <v>8</v>
      </c>
      <c r="P480">
        <v>2</v>
      </c>
      <c r="Q480">
        <v>8</v>
      </c>
      <c r="R480">
        <v>0</v>
      </c>
      <c r="S480">
        <v>8</v>
      </c>
      <c r="T480">
        <v>0</v>
      </c>
      <c r="U480">
        <v>8</v>
      </c>
      <c r="V480">
        <v>0</v>
      </c>
      <c r="W480">
        <v>8</v>
      </c>
      <c r="X480">
        <v>0</v>
      </c>
      <c r="Y480">
        <v>8</v>
      </c>
      <c r="Z480">
        <v>0</v>
      </c>
      <c r="AA480">
        <v>8</v>
      </c>
      <c r="AB480">
        <v>0</v>
      </c>
      <c r="AC480">
        <v>8</v>
      </c>
      <c r="AD480">
        <v>0</v>
      </c>
      <c r="AE480">
        <v>0</v>
      </c>
      <c r="AF480">
        <v>8</v>
      </c>
      <c r="AG480">
        <v>23</v>
      </c>
      <c r="AH480" t="s">
        <v>13</v>
      </c>
      <c r="AI480">
        <v>0</v>
      </c>
      <c r="AJ480">
        <v>0</v>
      </c>
    </row>
    <row r="481" spans="1:36" x14ac:dyDescent="0.25">
      <c r="A481" s="3" t="s">
        <v>149</v>
      </c>
      <c r="B481" s="3" t="s">
        <v>142</v>
      </c>
      <c r="C481" s="3" t="s">
        <v>167</v>
      </c>
      <c r="D481" s="3">
        <v>2018</v>
      </c>
      <c r="E481" s="3" t="s">
        <v>45</v>
      </c>
      <c r="F481" t="s">
        <v>46</v>
      </c>
      <c r="I481">
        <v>4</v>
      </c>
      <c r="J481">
        <v>4</v>
      </c>
      <c r="M481">
        <v>4</v>
      </c>
      <c r="N481">
        <v>0</v>
      </c>
      <c r="O481">
        <v>5</v>
      </c>
      <c r="P481">
        <v>1</v>
      </c>
      <c r="Q481">
        <v>5</v>
      </c>
      <c r="R481">
        <v>0</v>
      </c>
      <c r="S481">
        <v>5</v>
      </c>
      <c r="T481">
        <v>0</v>
      </c>
      <c r="U481">
        <v>5</v>
      </c>
      <c r="V481">
        <v>0</v>
      </c>
      <c r="W481">
        <v>5</v>
      </c>
      <c r="X481">
        <v>0</v>
      </c>
      <c r="Y481">
        <v>5</v>
      </c>
      <c r="Z481">
        <v>0</v>
      </c>
      <c r="AA481">
        <v>5</v>
      </c>
      <c r="AB481">
        <v>0</v>
      </c>
      <c r="AC481">
        <v>5</v>
      </c>
      <c r="AD481">
        <v>0</v>
      </c>
      <c r="AE481">
        <v>0</v>
      </c>
      <c r="AF481">
        <v>5</v>
      </c>
      <c r="AG481">
        <v>15</v>
      </c>
      <c r="AH481" t="s">
        <v>13</v>
      </c>
      <c r="AI481">
        <v>0</v>
      </c>
      <c r="AJ481">
        <v>0</v>
      </c>
    </row>
    <row r="482" spans="1:36" x14ac:dyDescent="0.25">
      <c r="A482" s="3" t="s">
        <v>149</v>
      </c>
      <c r="B482" s="3" t="s">
        <v>142</v>
      </c>
      <c r="C482" s="3" t="s">
        <v>167</v>
      </c>
      <c r="D482" s="3">
        <v>2018</v>
      </c>
      <c r="E482" s="3" t="s">
        <v>47</v>
      </c>
      <c r="F482" t="s">
        <v>48</v>
      </c>
      <c r="I482">
        <v>0</v>
      </c>
      <c r="J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4</v>
      </c>
      <c r="AH482" t="s">
        <v>13</v>
      </c>
      <c r="AI482">
        <v>0</v>
      </c>
      <c r="AJ482">
        <v>0</v>
      </c>
    </row>
    <row r="483" spans="1:36" x14ac:dyDescent="0.25">
      <c r="A483" s="3" t="s">
        <v>149</v>
      </c>
      <c r="B483" s="3" t="s">
        <v>142</v>
      </c>
      <c r="C483" s="3" t="s">
        <v>167</v>
      </c>
      <c r="D483" s="3">
        <v>2018</v>
      </c>
      <c r="E483" s="3">
        <v>7</v>
      </c>
      <c r="F483" t="s">
        <v>49</v>
      </c>
      <c r="I483">
        <v>0</v>
      </c>
      <c r="J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 t="s">
        <v>13</v>
      </c>
      <c r="AI483">
        <v>0</v>
      </c>
      <c r="AJ483">
        <v>0</v>
      </c>
    </row>
    <row r="484" spans="1:36" x14ac:dyDescent="0.25">
      <c r="A484" s="3" t="s">
        <v>149</v>
      </c>
      <c r="B484" s="3" t="s">
        <v>142</v>
      </c>
      <c r="C484" s="3" t="s">
        <v>167</v>
      </c>
      <c r="D484" s="3">
        <v>2018</v>
      </c>
      <c r="E484" s="3" t="s">
        <v>50</v>
      </c>
      <c r="F484" t="s">
        <v>44</v>
      </c>
      <c r="I484">
        <v>0</v>
      </c>
      <c r="J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 t="s">
        <v>13</v>
      </c>
      <c r="AI484">
        <v>0</v>
      </c>
      <c r="AJ484">
        <v>0</v>
      </c>
    </row>
    <row r="485" spans="1:36" x14ac:dyDescent="0.25">
      <c r="A485" s="3" t="s">
        <v>149</v>
      </c>
      <c r="B485" s="3" t="s">
        <v>142</v>
      </c>
      <c r="C485" s="3" t="s">
        <v>167</v>
      </c>
      <c r="D485" s="3">
        <v>2018</v>
      </c>
      <c r="E485" s="3" t="s">
        <v>51</v>
      </c>
      <c r="F485" t="s">
        <v>46</v>
      </c>
      <c r="I485">
        <v>0</v>
      </c>
      <c r="J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 t="s">
        <v>13</v>
      </c>
      <c r="AI485">
        <v>0</v>
      </c>
      <c r="AJ485">
        <v>0</v>
      </c>
    </row>
    <row r="486" spans="1:36" x14ac:dyDescent="0.25">
      <c r="A486" s="3" t="s">
        <v>149</v>
      </c>
      <c r="B486" s="3" t="s">
        <v>142</v>
      </c>
      <c r="C486" s="3" t="s">
        <v>167</v>
      </c>
      <c r="D486" s="3">
        <v>2018</v>
      </c>
      <c r="E486" s="3" t="s">
        <v>52</v>
      </c>
      <c r="F486" t="s">
        <v>53</v>
      </c>
      <c r="I486">
        <v>0</v>
      </c>
      <c r="J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 t="s">
        <v>13</v>
      </c>
      <c r="AI486">
        <v>0</v>
      </c>
      <c r="AJ486">
        <v>0</v>
      </c>
    </row>
    <row r="487" spans="1:36" x14ac:dyDescent="0.25">
      <c r="A487" s="3" t="s">
        <v>149</v>
      </c>
      <c r="B487" s="3" t="s">
        <v>142</v>
      </c>
      <c r="C487" s="3" t="s">
        <v>167</v>
      </c>
      <c r="D487" s="3">
        <v>2018</v>
      </c>
      <c r="E487" s="3">
        <v>8</v>
      </c>
      <c r="F487" t="s">
        <v>54</v>
      </c>
      <c r="I487">
        <v>0</v>
      </c>
      <c r="J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 t="s">
        <v>13</v>
      </c>
      <c r="AI487">
        <v>0</v>
      </c>
      <c r="AJ487">
        <v>0</v>
      </c>
    </row>
    <row r="488" spans="1:36" x14ac:dyDescent="0.25">
      <c r="A488" s="3" t="s">
        <v>149</v>
      </c>
      <c r="B488" s="3" t="s">
        <v>142</v>
      </c>
      <c r="C488" s="3" t="s">
        <v>167</v>
      </c>
      <c r="D488" s="3">
        <v>2018</v>
      </c>
      <c r="E488" s="3" t="s">
        <v>55</v>
      </c>
      <c r="F488" t="s">
        <v>16</v>
      </c>
      <c r="I488">
        <v>0</v>
      </c>
      <c r="J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 t="s">
        <v>13</v>
      </c>
      <c r="AI488">
        <v>0</v>
      </c>
      <c r="AJ488">
        <v>0</v>
      </c>
    </row>
    <row r="489" spans="1:36" x14ac:dyDescent="0.25">
      <c r="A489" s="3" t="s">
        <v>149</v>
      </c>
      <c r="B489" s="3" t="s">
        <v>142</v>
      </c>
      <c r="C489" s="3" t="s">
        <v>167</v>
      </c>
      <c r="D489" s="3">
        <v>2018</v>
      </c>
      <c r="E489" s="3" t="s">
        <v>56</v>
      </c>
      <c r="F489" t="s">
        <v>20</v>
      </c>
      <c r="I489">
        <v>0</v>
      </c>
      <c r="J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 t="s">
        <v>13</v>
      </c>
      <c r="AI489">
        <v>0</v>
      </c>
      <c r="AJ489">
        <v>0</v>
      </c>
    </row>
    <row r="490" spans="1:36" x14ac:dyDescent="0.25">
      <c r="A490" s="3" t="s">
        <v>149</v>
      </c>
      <c r="B490" s="3" t="s">
        <v>142</v>
      </c>
      <c r="C490" s="3" t="s">
        <v>167</v>
      </c>
      <c r="D490" s="3">
        <v>2018</v>
      </c>
      <c r="E490" s="3" t="s">
        <v>57</v>
      </c>
      <c r="F490" t="s">
        <v>58</v>
      </c>
      <c r="I490">
        <v>0</v>
      </c>
      <c r="J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 t="s">
        <v>13</v>
      </c>
      <c r="AI490">
        <v>0</v>
      </c>
      <c r="AJ490">
        <v>0</v>
      </c>
    </row>
    <row r="491" spans="1:36" x14ac:dyDescent="0.25">
      <c r="A491" s="3" t="s">
        <v>149</v>
      </c>
      <c r="B491" s="3" t="s">
        <v>142</v>
      </c>
      <c r="C491" s="3" t="s">
        <v>167</v>
      </c>
      <c r="D491" s="3">
        <v>2018</v>
      </c>
      <c r="E491" s="3">
        <v>9</v>
      </c>
      <c r="F491" t="s">
        <v>59</v>
      </c>
      <c r="I491">
        <v>0</v>
      </c>
      <c r="J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 t="s">
        <v>13</v>
      </c>
      <c r="AI491">
        <v>0</v>
      </c>
      <c r="AJ491">
        <v>0</v>
      </c>
    </row>
    <row r="492" spans="1:36" x14ac:dyDescent="0.25">
      <c r="A492" s="3" t="s">
        <v>149</v>
      </c>
      <c r="B492" s="3" t="s">
        <v>142</v>
      </c>
      <c r="C492" s="3" t="s">
        <v>167</v>
      </c>
      <c r="D492" s="3">
        <v>2018</v>
      </c>
      <c r="E492" s="3">
        <v>10</v>
      </c>
      <c r="F492" t="s">
        <v>60</v>
      </c>
      <c r="I492">
        <v>0</v>
      </c>
      <c r="J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 t="s">
        <v>13</v>
      </c>
      <c r="AI492">
        <v>0</v>
      </c>
      <c r="AJ492">
        <v>0</v>
      </c>
    </row>
    <row r="493" spans="1:36" x14ac:dyDescent="0.25">
      <c r="A493" s="3" t="s">
        <v>149</v>
      </c>
      <c r="B493" s="3" t="s">
        <v>142</v>
      </c>
      <c r="C493" s="3" t="s">
        <v>167</v>
      </c>
      <c r="D493" s="3">
        <v>2018</v>
      </c>
      <c r="E493" s="3">
        <v>11</v>
      </c>
      <c r="F493" t="s">
        <v>61</v>
      </c>
      <c r="I493">
        <v>0</v>
      </c>
      <c r="J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 t="s">
        <v>13</v>
      </c>
      <c r="AI493">
        <v>0</v>
      </c>
      <c r="AJ493">
        <v>0</v>
      </c>
    </row>
    <row r="494" spans="1:36" x14ac:dyDescent="0.25">
      <c r="A494" s="3" t="s">
        <v>149</v>
      </c>
      <c r="B494" s="3" t="s">
        <v>142</v>
      </c>
      <c r="C494" s="3" t="s">
        <v>167</v>
      </c>
      <c r="D494" s="3">
        <v>2018</v>
      </c>
      <c r="E494" s="3" t="s">
        <v>62</v>
      </c>
      <c r="F494" t="s">
        <v>63</v>
      </c>
      <c r="I494">
        <v>0</v>
      </c>
      <c r="J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 t="s">
        <v>13</v>
      </c>
      <c r="AI494">
        <v>0</v>
      </c>
      <c r="AJ494">
        <v>0</v>
      </c>
    </row>
    <row r="495" spans="1:36" x14ac:dyDescent="0.25">
      <c r="A495" s="3" t="s">
        <v>149</v>
      </c>
      <c r="B495" s="3" t="s">
        <v>142</v>
      </c>
      <c r="C495" s="3" t="s">
        <v>167</v>
      </c>
      <c r="D495" s="3">
        <v>2018</v>
      </c>
      <c r="E495" s="3" t="s">
        <v>64</v>
      </c>
      <c r="F495" t="s">
        <v>65</v>
      </c>
      <c r="I495">
        <v>0</v>
      </c>
      <c r="J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 t="s">
        <v>13</v>
      </c>
      <c r="AI495">
        <v>0</v>
      </c>
      <c r="AJ495">
        <v>0</v>
      </c>
    </row>
    <row r="496" spans="1:36" x14ac:dyDescent="0.25">
      <c r="A496" s="3" t="s">
        <v>149</v>
      </c>
      <c r="B496" s="3" t="s">
        <v>142</v>
      </c>
      <c r="C496" s="3" t="s">
        <v>167</v>
      </c>
      <c r="D496" s="3">
        <v>2018</v>
      </c>
      <c r="E496" s="3" t="s">
        <v>66</v>
      </c>
      <c r="F496" t="s">
        <v>20</v>
      </c>
      <c r="I496">
        <v>0</v>
      </c>
      <c r="J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 t="s">
        <v>13</v>
      </c>
      <c r="AI496">
        <v>0</v>
      </c>
      <c r="AJ496">
        <v>0</v>
      </c>
    </row>
    <row r="497" spans="1:36" x14ac:dyDescent="0.25">
      <c r="A497" s="3" t="s">
        <v>149</v>
      </c>
      <c r="B497" s="3" t="s">
        <v>142</v>
      </c>
      <c r="C497" s="3" t="s">
        <v>167</v>
      </c>
      <c r="D497" s="3">
        <v>2018</v>
      </c>
      <c r="E497" s="3" t="s">
        <v>67</v>
      </c>
      <c r="F497" t="s">
        <v>18</v>
      </c>
      <c r="I497">
        <v>0</v>
      </c>
      <c r="J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 t="s">
        <v>13</v>
      </c>
      <c r="AI497">
        <v>0</v>
      </c>
      <c r="AJ497">
        <v>0</v>
      </c>
    </row>
    <row r="498" spans="1:36" x14ac:dyDescent="0.25">
      <c r="A498" s="3" t="s">
        <v>149</v>
      </c>
      <c r="B498" s="3" t="s">
        <v>142</v>
      </c>
      <c r="C498" s="3" t="s">
        <v>167</v>
      </c>
      <c r="D498" s="3">
        <v>2018</v>
      </c>
      <c r="E498" s="3">
        <v>12</v>
      </c>
      <c r="F498" t="s">
        <v>68</v>
      </c>
      <c r="I498">
        <v>0</v>
      </c>
      <c r="J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 t="s">
        <v>13</v>
      </c>
      <c r="AI498">
        <v>0</v>
      </c>
      <c r="AJ498">
        <v>0</v>
      </c>
    </row>
    <row r="499" spans="1:36" x14ac:dyDescent="0.25">
      <c r="A499" s="3" t="s">
        <v>149</v>
      </c>
      <c r="B499" s="3" t="s">
        <v>142</v>
      </c>
      <c r="C499" s="3" t="s">
        <v>167</v>
      </c>
      <c r="D499" s="3">
        <v>2018</v>
      </c>
      <c r="E499" s="3" t="s">
        <v>69</v>
      </c>
      <c r="F499" t="s">
        <v>70</v>
      </c>
      <c r="I499">
        <v>0</v>
      </c>
      <c r="J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 t="s">
        <v>13</v>
      </c>
      <c r="AI499">
        <v>0</v>
      </c>
      <c r="AJ499">
        <v>0</v>
      </c>
    </row>
    <row r="500" spans="1:36" x14ac:dyDescent="0.25">
      <c r="A500" s="3" t="s">
        <v>149</v>
      </c>
      <c r="B500" s="3" t="s">
        <v>142</v>
      </c>
      <c r="C500" s="3" t="s">
        <v>167</v>
      </c>
      <c r="D500" s="3">
        <v>2018</v>
      </c>
      <c r="E500" s="3" t="s">
        <v>71</v>
      </c>
      <c r="F500" t="s">
        <v>72</v>
      </c>
      <c r="I500">
        <v>0</v>
      </c>
      <c r="J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 t="s">
        <v>13</v>
      </c>
      <c r="AI500">
        <v>0</v>
      </c>
      <c r="AJ500">
        <v>0</v>
      </c>
    </row>
    <row r="501" spans="1:36" x14ac:dyDescent="0.25">
      <c r="A501" s="3" t="s">
        <v>149</v>
      </c>
      <c r="B501" s="3" t="s">
        <v>142</v>
      </c>
      <c r="C501" s="3" t="s">
        <v>167</v>
      </c>
      <c r="D501" s="3">
        <v>2018</v>
      </c>
      <c r="E501" s="3" t="s">
        <v>73</v>
      </c>
      <c r="F501" t="s">
        <v>16</v>
      </c>
      <c r="I501">
        <v>0</v>
      </c>
      <c r="J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 t="s">
        <v>13</v>
      </c>
      <c r="AI501">
        <v>0</v>
      </c>
      <c r="AJ501">
        <v>0</v>
      </c>
    </row>
    <row r="502" spans="1:36" x14ac:dyDescent="0.25">
      <c r="A502" s="3" t="s">
        <v>149</v>
      </c>
      <c r="B502" s="3" t="s">
        <v>142</v>
      </c>
      <c r="C502" s="3" t="s">
        <v>167</v>
      </c>
      <c r="D502" s="3">
        <v>2018</v>
      </c>
      <c r="E502" s="3" t="s">
        <v>74</v>
      </c>
      <c r="F502" t="s">
        <v>20</v>
      </c>
      <c r="I502">
        <v>0</v>
      </c>
      <c r="J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 t="s">
        <v>13</v>
      </c>
      <c r="AI502">
        <v>0</v>
      </c>
      <c r="AJ502">
        <v>0</v>
      </c>
    </row>
    <row r="503" spans="1:36" x14ac:dyDescent="0.25">
      <c r="A503" s="3" t="s">
        <v>149</v>
      </c>
      <c r="B503" s="3" t="s">
        <v>142</v>
      </c>
      <c r="C503" s="3" t="s">
        <v>167</v>
      </c>
      <c r="D503" s="3">
        <v>2018</v>
      </c>
      <c r="E503" s="3">
        <v>0</v>
      </c>
      <c r="F503" t="s">
        <v>75</v>
      </c>
      <c r="I503">
        <v>0</v>
      </c>
      <c r="J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</row>
    <row r="504" spans="1:36" x14ac:dyDescent="0.25">
      <c r="A504" s="3" t="s">
        <v>149</v>
      </c>
      <c r="B504" s="3" t="s">
        <v>142</v>
      </c>
      <c r="C504" s="3" t="s">
        <v>167</v>
      </c>
      <c r="D504" s="3">
        <v>2018</v>
      </c>
      <c r="E504" s="3">
        <v>13</v>
      </c>
      <c r="F504" t="s">
        <v>76</v>
      </c>
      <c r="I504">
        <v>2</v>
      </c>
      <c r="J504">
        <v>2</v>
      </c>
      <c r="M504">
        <v>3</v>
      </c>
      <c r="N504">
        <v>1</v>
      </c>
      <c r="O504">
        <v>3</v>
      </c>
      <c r="P504">
        <v>0</v>
      </c>
      <c r="Q504">
        <v>3</v>
      </c>
      <c r="R504">
        <v>0</v>
      </c>
      <c r="S504">
        <v>3</v>
      </c>
      <c r="T504">
        <v>0</v>
      </c>
      <c r="U504">
        <v>3</v>
      </c>
      <c r="V504">
        <v>0</v>
      </c>
      <c r="W504">
        <v>3</v>
      </c>
      <c r="X504">
        <v>0</v>
      </c>
      <c r="Y504">
        <v>3</v>
      </c>
      <c r="Z504">
        <v>0</v>
      </c>
      <c r="AA504">
        <v>3</v>
      </c>
      <c r="AB504">
        <v>0</v>
      </c>
      <c r="AC504">
        <v>3</v>
      </c>
      <c r="AD504">
        <v>0</v>
      </c>
      <c r="AE504">
        <v>0</v>
      </c>
      <c r="AF504">
        <v>3</v>
      </c>
      <c r="AG504">
        <v>5</v>
      </c>
      <c r="AH504" t="s">
        <v>13</v>
      </c>
      <c r="AI504">
        <v>0</v>
      </c>
      <c r="AJ504">
        <v>0</v>
      </c>
    </row>
    <row r="505" spans="1:36" x14ac:dyDescent="0.25">
      <c r="A505" s="3" t="s">
        <v>149</v>
      </c>
      <c r="B505" s="3" t="s">
        <v>142</v>
      </c>
      <c r="C505" s="3" t="s">
        <v>167</v>
      </c>
      <c r="D505" s="3">
        <v>2018</v>
      </c>
      <c r="E505" s="3" t="s">
        <v>77</v>
      </c>
      <c r="F505" t="s">
        <v>78</v>
      </c>
      <c r="I505">
        <v>2</v>
      </c>
      <c r="J505">
        <v>2</v>
      </c>
      <c r="M505">
        <v>3</v>
      </c>
      <c r="N505">
        <v>1</v>
      </c>
      <c r="O505">
        <v>3</v>
      </c>
      <c r="P505">
        <v>0</v>
      </c>
      <c r="Q505">
        <v>3</v>
      </c>
      <c r="R505">
        <v>0</v>
      </c>
      <c r="S505">
        <v>3</v>
      </c>
      <c r="T505">
        <v>0</v>
      </c>
      <c r="U505">
        <v>3</v>
      </c>
      <c r="V505">
        <v>0</v>
      </c>
      <c r="W505">
        <v>3</v>
      </c>
      <c r="X505">
        <v>0</v>
      </c>
      <c r="Y505">
        <v>3</v>
      </c>
      <c r="Z505">
        <v>0</v>
      </c>
      <c r="AA505">
        <v>3</v>
      </c>
      <c r="AB505">
        <v>0</v>
      </c>
      <c r="AC505">
        <v>3</v>
      </c>
      <c r="AD505">
        <v>0</v>
      </c>
      <c r="AE505">
        <v>0</v>
      </c>
      <c r="AF505">
        <v>3</v>
      </c>
      <c r="AG505">
        <v>5</v>
      </c>
      <c r="AH505" t="s">
        <v>13</v>
      </c>
      <c r="AI505">
        <v>0</v>
      </c>
      <c r="AJ505">
        <v>0</v>
      </c>
    </row>
    <row r="506" spans="1:36" x14ac:dyDescent="0.25">
      <c r="A506" s="3" t="s">
        <v>149</v>
      </c>
      <c r="B506" s="3" t="s">
        <v>142</v>
      </c>
      <c r="C506" s="3" t="s">
        <v>167</v>
      </c>
      <c r="D506" s="3">
        <v>2018</v>
      </c>
      <c r="E506" s="3" t="s">
        <v>79</v>
      </c>
      <c r="F506" t="s">
        <v>80</v>
      </c>
      <c r="I506">
        <v>0</v>
      </c>
      <c r="J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 t="s">
        <v>13</v>
      </c>
      <c r="AI506">
        <v>0</v>
      </c>
      <c r="AJ506">
        <v>0</v>
      </c>
    </row>
    <row r="507" spans="1:36" x14ac:dyDescent="0.25">
      <c r="A507" s="3" t="s">
        <v>149</v>
      </c>
      <c r="B507" s="3" t="s">
        <v>142</v>
      </c>
      <c r="C507" s="3" t="s">
        <v>167</v>
      </c>
      <c r="D507" s="3">
        <v>2018</v>
      </c>
      <c r="E507" s="3">
        <v>14</v>
      </c>
      <c r="F507" t="s">
        <v>81</v>
      </c>
      <c r="I507">
        <v>37</v>
      </c>
      <c r="J507">
        <v>37</v>
      </c>
      <c r="M507">
        <v>62</v>
      </c>
      <c r="N507">
        <v>25</v>
      </c>
      <c r="O507">
        <v>62</v>
      </c>
      <c r="P507">
        <v>0</v>
      </c>
      <c r="Q507">
        <v>62</v>
      </c>
      <c r="R507">
        <v>0</v>
      </c>
      <c r="S507">
        <v>62</v>
      </c>
      <c r="T507">
        <v>0</v>
      </c>
      <c r="U507">
        <v>62</v>
      </c>
      <c r="V507">
        <v>0</v>
      </c>
      <c r="W507">
        <v>62</v>
      </c>
      <c r="X507">
        <v>0</v>
      </c>
      <c r="Y507">
        <v>62</v>
      </c>
      <c r="Z507">
        <v>0</v>
      </c>
      <c r="AA507">
        <v>62</v>
      </c>
      <c r="AB507">
        <v>0</v>
      </c>
      <c r="AC507">
        <v>62</v>
      </c>
      <c r="AD507">
        <v>0</v>
      </c>
      <c r="AE507">
        <v>0</v>
      </c>
      <c r="AF507">
        <v>62</v>
      </c>
      <c r="AG507">
        <v>91</v>
      </c>
      <c r="AH507" t="s">
        <v>13</v>
      </c>
      <c r="AI507">
        <v>0</v>
      </c>
      <c r="AJ507">
        <v>0</v>
      </c>
    </row>
    <row r="508" spans="1:36" x14ac:dyDescent="0.25">
      <c r="A508" s="3" t="s">
        <v>149</v>
      </c>
      <c r="B508" s="3" t="s">
        <v>142</v>
      </c>
      <c r="C508" s="3" t="s">
        <v>167</v>
      </c>
      <c r="D508" s="3">
        <v>2018</v>
      </c>
      <c r="E508" s="3" t="s">
        <v>82</v>
      </c>
      <c r="F508" t="s">
        <v>83</v>
      </c>
      <c r="I508">
        <v>17</v>
      </c>
      <c r="J508">
        <v>17</v>
      </c>
      <c r="M508">
        <v>17</v>
      </c>
      <c r="N508">
        <v>0</v>
      </c>
      <c r="O508">
        <v>17</v>
      </c>
      <c r="P508">
        <v>0</v>
      </c>
      <c r="Q508">
        <v>17</v>
      </c>
      <c r="R508">
        <v>0</v>
      </c>
      <c r="S508">
        <v>17</v>
      </c>
      <c r="T508">
        <v>0</v>
      </c>
      <c r="U508">
        <v>17</v>
      </c>
      <c r="V508">
        <v>0</v>
      </c>
      <c r="W508">
        <v>17</v>
      </c>
      <c r="X508">
        <v>0</v>
      </c>
      <c r="Y508">
        <v>17</v>
      </c>
      <c r="Z508">
        <v>0</v>
      </c>
      <c r="AA508">
        <v>17</v>
      </c>
      <c r="AB508">
        <v>0</v>
      </c>
      <c r="AC508">
        <v>17</v>
      </c>
      <c r="AD508">
        <v>0</v>
      </c>
      <c r="AE508">
        <v>0</v>
      </c>
      <c r="AF508">
        <v>17</v>
      </c>
      <c r="AG508">
        <v>19</v>
      </c>
      <c r="AH508" t="s">
        <v>13</v>
      </c>
      <c r="AI508">
        <v>0</v>
      </c>
      <c r="AJ508">
        <v>0</v>
      </c>
    </row>
    <row r="509" spans="1:36" x14ac:dyDescent="0.25">
      <c r="A509" s="3" t="s">
        <v>149</v>
      </c>
      <c r="B509" s="3" t="s">
        <v>142</v>
      </c>
      <c r="C509" s="3" t="s">
        <v>167</v>
      </c>
      <c r="D509" s="3">
        <v>2018</v>
      </c>
      <c r="E509" s="3" t="s">
        <v>84</v>
      </c>
      <c r="F509" t="s">
        <v>85</v>
      </c>
      <c r="I509">
        <v>0</v>
      </c>
      <c r="J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 t="s">
        <v>13</v>
      </c>
      <c r="AI509">
        <v>0</v>
      </c>
      <c r="AJ509">
        <v>0</v>
      </c>
    </row>
    <row r="510" spans="1:36" x14ac:dyDescent="0.25">
      <c r="A510" s="3" t="s">
        <v>149</v>
      </c>
      <c r="B510" s="3" t="s">
        <v>142</v>
      </c>
      <c r="C510" s="3" t="s">
        <v>167</v>
      </c>
      <c r="D510" s="3">
        <v>2018</v>
      </c>
      <c r="E510" s="3" t="s">
        <v>86</v>
      </c>
      <c r="F510" t="s">
        <v>87</v>
      </c>
      <c r="I510">
        <v>0</v>
      </c>
      <c r="J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2</v>
      </c>
      <c r="AH510" t="s">
        <v>13</v>
      </c>
      <c r="AI510">
        <v>0</v>
      </c>
      <c r="AJ510">
        <v>0</v>
      </c>
    </row>
    <row r="511" spans="1:36" x14ac:dyDescent="0.25">
      <c r="A511" s="3" t="s">
        <v>149</v>
      </c>
      <c r="B511" s="3" t="s">
        <v>142</v>
      </c>
      <c r="C511" s="3" t="s">
        <v>167</v>
      </c>
      <c r="D511" s="3">
        <v>2018</v>
      </c>
      <c r="E511" s="3" t="s">
        <v>88</v>
      </c>
      <c r="F511" t="s">
        <v>89</v>
      </c>
      <c r="I511">
        <v>0</v>
      </c>
      <c r="J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5</v>
      </c>
      <c r="AH511" t="s">
        <v>13</v>
      </c>
      <c r="AI511">
        <v>0</v>
      </c>
      <c r="AJ511">
        <v>0</v>
      </c>
    </row>
    <row r="512" spans="1:36" x14ac:dyDescent="0.25">
      <c r="A512" s="3" t="s">
        <v>149</v>
      </c>
      <c r="B512" s="3" t="s">
        <v>142</v>
      </c>
      <c r="C512" s="3" t="s">
        <v>167</v>
      </c>
      <c r="D512" s="3">
        <v>2018</v>
      </c>
      <c r="E512" s="3" t="s">
        <v>90</v>
      </c>
      <c r="F512" t="s">
        <v>91</v>
      </c>
      <c r="I512">
        <v>20</v>
      </c>
      <c r="J512">
        <v>20</v>
      </c>
      <c r="M512">
        <v>45</v>
      </c>
      <c r="N512">
        <v>25</v>
      </c>
      <c r="O512">
        <v>45</v>
      </c>
      <c r="P512">
        <v>0</v>
      </c>
      <c r="Q512">
        <v>45</v>
      </c>
      <c r="R512">
        <v>0</v>
      </c>
      <c r="S512">
        <v>45</v>
      </c>
      <c r="T512">
        <v>0</v>
      </c>
      <c r="U512">
        <v>45</v>
      </c>
      <c r="V512">
        <v>0</v>
      </c>
      <c r="W512">
        <v>45</v>
      </c>
      <c r="X512">
        <v>0</v>
      </c>
      <c r="Y512">
        <v>45</v>
      </c>
      <c r="Z512">
        <v>0</v>
      </c>
      <c r="AA512">
        <v>45</v>
      </c>
      <c r="AB512">
        <v>0</v>
      </c>
      <c r="AC512">
        <v>45</v>
      </c>
      <c r="AD512">
        <v>0</v>
      </c>
      <c r="AE512">
        <v>0</v>
      </c>
      <c r="AF512">
        <v>45</v>
      </c>
      <c r="AG512">
        <v>65</v>
      </c>
      <c r="AH512" t="s">
        <v>13</v>
      </c>
      <c r="AI512">
        <v>0</v>
      </c>
      <c r="AJ512">
        <v>0</v>
      </c>
    </row>
    <row r="513" spans="1:36" x14ac:dyDescent="0.25">
      <c r="A513" s="3" t="s">
        <v>149</v>
      </c>
      <c r="B513" s="3" t="s">
        <v>142</v>
      </c>
      <c r="C513" s="3" t="s">
        <v>167</v>
      </c>
      <c r="D513" s="3">
        <v>2018</v>
      </c>
      <c r="E513" s="3" t="s">
        <v>92</v>
      </c>
      <c r="F513" t="s">
        <v>93</v>
      </c>
      <c r="I513">
        <v>0</v>
      </c>
      <c r="J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 t="s">
        <v>13</v>
      </c>
      <c r="AI513">
        <v>0</v>
      </c>
      <c r="AJ513">
        <v>0</v>
      </c>
    </row>
    <row r="514" spans="1:36" x14ac:dyDescent="0.25">
      <c r="A514" s="3" t="s">
        <v>149</v>
      </c>
      <c r="B514" s="3" t="s">
        <v>142</v>
      </c>
      <c r="C514" s="3" t="s">
        <v>167</v>
      </c>
      <c r="D514" s="3">
        <v>2018</v>
      </c>
      <c r="E514" s="3">
        <v>15</v>
      </c>
      <c r="F514" t="s">
        <v>94</v>
      </c>
      <c r="I514">
        <v>25</v>
      </c>
      <c r="J514">
        <v>25</v>
      </c>
      <c r="M514">
        <v>26</v>
      </c>
      <c r="N514">
        <v>1</v>
      </c>
      <c r="O514">
        <v>26</v>
      </c>
      <c r="P514">
        <v>0</v>
      </c>
      <c r="Q514">
        <v>26</v>
      </c>
      <c r="R514">
        <v>0</v>
      </c>
      <c r="S514">
        <v>26</v>
      </c>
      <c r="T514">
        <v>0</v>
      </c>
      <c r="U514">
        <v>26</v>
      </c>
      <c r="V514">
        <v>0</v>
      </c>
      <c r="W514">
        <v>26</v>
      </c>
      <c r="X514">
        <v>0</v>
      </c>
      <c r="Y514">
        <v>26</v>
      </c>
      <c r="Z514">
        <v>0</v>
      </c>
      <c r="AA514">
        <v>26</v>
      </c>
      <c r="AB514">
        <v>0</v>
      </c>
      <c r="AC514">
        <v>26</v>
      </c>
      <c r="AD514">
        <v>0</v>
      </c>
      <c r="AE514">
        <v>0</v>
      </c>
      <c r="AF514">
        <v>26</v>
      </c>
      <c r="AG514">
        <v>48</v>
      </c>
      <c r="AH514" t="s">
        <v>13</v>
      </c>
      <c r="AI514">
        <v>0</v>
      </c>
      <c r="AJ514">
        <v>0</v>
      </c>
    </row>
    <row r="515" spans="1:36" x14ac:dyDescent="0.25">
      <c r="A515" s="3" t="s">
        <v>149</v>
      </c>
      <c r="B515" s="3" t="s">
        <v>142</v>
      </c>
      <c r="C515" s="3" t="s">
        <v>167</v>
      </c>
      <c r="D515" s="3">
        <v>2018</v>
      </c>
      <c r="E515" s="3" t="s">
        <v>95</v>
      </c>
      <c r="F515" t="s">
        <v>96</v>
      </c>
      <c r="I515">
        <v>0</v>
      </c>
      <c r="J515">
        <v>0</v>
      </c>
      <c r="M515">
        <v>1</v>
      </c>
      <c r="N515">
        <v>1</v>
      </c>
      <c r="O515">
        <v>1</v>
      </c>
      <c r="P515">
        <v>0</v>
      </c>
      <c r="Q515">
        <v>1</v>
      </c>
      <c r="R515">
        <v>0</v>
      </c>
      <c r="S515">
        <v>1</v>
      </c>
      <c r="T515">
        <v>0</v>
      </c>
      <c r="U515">
        <v>1</v>
      </c>
      <c r="V515">
        <v>0</v>
      </c>
      <c r="W515">
        <v>1</v>
      </c>
      <c r="X515">
        <v>0</v>
      </c>
      <c r="Y515">
        <v>1</v>
      </c>
      <c r="Z515">
        <v>0</v>
      </c>
      <c r="AA515">
        <v>1</v>
      </c>
      <c r="AB515">
        <v>0</v>
      </c>
      <c r="AC515">
        <v>1</v>
      </c>
      <c r="AD515">
        <v>0</v>
      </c>
      <c r="AE515">
        <v>0</v>
      </c>
      <c r="AF515">
        <v>1</v>
      </c>
      <c r="AG515">
        <v>1</v>
      </c>
      <c r="AH515" t="s">
        <v>13</v>
      </c>
      <c r="AI515">
        <v>0</v>
      </c>
      <c r="AJ515">
        <v>0</v>
      </c>
    </row>
    <row r="516" spans="1:36" x14ac:dyDescent="0.25">
      <c r="A516" s="3" t="s">
        <v>149</v>
      </c>
      <c r="B516" s="3" t="s">
        <v>142</v>
      </c>
      <c r="C516" s="3" t="s">
        <v>167</v>
      </c>
      <c r="D516" s="3">
        <v>2018</v>
      </c>
      <c r="E516" s="3">
        <v>0</v>
      </c>
      <c r="F516" t="s">
        <v>97</v>
      </c>
      <c r="I516">
        <v>0</v>
      </c>
      <c r="J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</row>
    <row r="517" spans="1:36" x14ac:dyDescent="0.25">
      <c r="A517" s="3" t="s">
        <v>149</v>
      </c>
      <c r="B517" s="3" t="s">
        <v>142</v>
      </c>
      <c r="C517" s="3" t="s">
        <v>167</v>
      </c>
      <c r="D517" s="3">
        <v>2018</v>
      </c>
      <c r="E517" s="3">
        <v>0</v>
      </c>
      <c r="F517" t="s">
        <v>98</v>
      </c>
      <c r="I517">
        <v>4</v>
      </c>
      <c r="J517">
        <v>4</v>
      </c>
      <c r="M517">
        <v>4</v>
      </c>
      <c r="N517">
        <v>0</v>
      </c>
      <c r="O517">
        <v>5</v>
      </c>
      <c r="P517">
        <v>1</v>
      </c>
      <c r="Q517">
        <v>5</v>
      </c>
      <c r="R517">
        <v>0</v>
      </c>
      <c r="S517">
        <v>5</v>
      </c>
      <c r="T517">
        <v>0</v>
      </c>
      <c r="U517">
        <v>5</v>
      </c>
      <c r="V517">
        <v>0</v>
      </c>
      <c r="W517">
        <v>5</v>
      </c>
      <c r="X517">
        <v>0</v>
      </c>
      <c r="Y517">
        <v>5</v>
      </c>
      <c r="Z517">
        <v>0</v>
      </c>
      <c r="AA517">
        <v>5</v>
      </c>
      <c r="AB517">
        <v>0</v>
      </c>
      <c r="AC517">
        <v>5</v>
      </c>
      <c r="AD517">
        <v>0</v>
      </c>
      <c r="AE517">
        <v>0</v>
      </c>
      <c r="AF517">
        <v>5</v>
      </c>
      <c r="AG517">
        <v>14</v>
      </c>
      <c r="AH517" t="s">
        <v>13</v>
      </c>
      <c r="AI517">
        <v>0</v>
      </c>
      <c r="AJ517">
        <v>0</v>
      </c>
    </row>
    <row r="518" spans="1:36" x14ac:dyDescent="0.25">
      <c r="A518" s="3" t="s">
        <v>149</v>
      </c>
      <c r="B518" s="3" t="s">
        <v>142</v>
      </c>
      <c r="C518" s="3" t="s">
        <v>167</v>
      </c>
      <c r="D518" s="3">
        <v>2018</v>
      </c>
      <c r="E518" s="3">
        <v>0</v>
      </c>
      <c r="F518" t="s">
        <v>99</v>
      </c>
      <c r="I518">
        <v>6</v>
      </c>
      <c r="J518">
        <v>6</v>
      </c>
      <c r="M518">
        <v>6</v>
      </c>
      <c r="N518">
        <v>0</v>
      </c>
      <c r="O518">
        <v>8</v>
      </c>
      <c r="P518">
        <v>2</v>
      </c>
      <c r="Q518">
        <v>8</v>
      </c>
      <c r="R518">
        <v>0</v>
      </c>
      <c r="S518">
        <v>8</v>
      </c>
      <c r="T518">
        <v>0</v>
      </c>
      <c r="U518">
        <v>8</v>
      </c>
      <c r="V518">
        <v>0</v>
      </c>
      <c r="W518">
        <v>8</v>
      </c>
      <c r="X518">
        <v>0</v>
      </c>
      <c r="Y518">
        <v>8</v>
      </c>
      <c r="Z518">
        <v>0</v>
      </c>
      <c r="AA518">
        <v>8</v>
      </c>
      <c r="AB518">
        <v>0</v>
      </c>
      <c r="AC518">
        <v>8</v>
      </c>
      <c r="AD518">
        <v>0</v>
      </c>
      <c r="AE518">
        <v>0</v>
      </c>
      <c r="AF518">
        <v>8</v>
      </c>
      <c r="AG518">
        <v>23</v>
      </c>
      <c r="AH518" t="s">
        <v>13</v>
      </c>
      <c r="AI518">
        <v>0</v>
      </c>
      <c r="AJ518">
        <v>0</v>
      </c>
    </row>
    <row r="519" spans="1:36" x14ac:dyDescent="0.25">
      <c r="A519" s="3" t="s">
        <v>149</v>
      </c>
      <c r="B519" s="3" t="s">
        <v>142</v>
      </c>
      <c r="C519" s="3" t="s">
        <v>167</v>
      </c>
      <c r="D519" s="3">
        <v>2018</v>
      </c>
      <c r="E519" s="3">
        <v>0</v>
      </c>
      <c r="F519" t="s">
        <v>100</v>
      </c>
      <c r="I519">
        <v>0</v>
      </c>
      <c r="J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 t="s">
        <v>13</v>
      </c>
      <c r="AI519">
        <v>0</v>
      </c>
      <c r="AJ519">
        <v>0</v>
      </c>
    </row>
    <row r="520" spans="1:36" x14ac:dyDescent="0.25">
      <c r="A520" s="3" t="s">
        <v>149</v>
      </c>
      <c r="B520" s="3" t="s">
        <v>142</v>
      </c>
      <c r="C520" s="3" t="s">
        <v>167</v>
      </c>
      <c r="D520" s="3">
        <v>2018</v>
      </c>
      <c r="E520" s="3">
        <v>0</v>
      </c>
      <c r="F520" t="s">
        <v>101</v>
      </c>
      <c r="I520">
        <v>4</v>
      </c>
      <c r="J520">
        <v>4</v>
      </c>
      <c r="M520">
        <v>4</v>
      </c>
      <c r="N520">
        <v>0</v>
      </c>
      <c r="O520">
        <v>5</v>
      </c>
      <c r="P520">
        <v>1</v>
      </c>
      <c r="Q520">
        <v>5</v>
      </c>
      <c r="R520">
        <v>0</v>
      </c>
      <c r="S520">
        <v>5</v>
      </c>
      <c r="T520">
        <v>0</v>
      </c>
      <c r="U520">
        <v>5</v>
      </c>
      <c r="V520">
        <v>0</v>
      </c>
      <c r="W520">
        <v>5</v>
      </c>
      <c r="X520">
        <v>0</v>
      </c>
      <c r="Y520">
        <v>5</v>
      </c>
      <c r="Z520">
        <v>0</v>
      </c>
      <c r="AA520">
        <v>5</v>
      </c>
      <c r="AB520">
        <v>0</v>
      </c>
      <c r="AC520">
        <v>5</v>
      </c>
      <c r="AD520">
        <v>0</v>
      </c>
      <c r="AE520">
        <v>0</v>
      </c>
      <c r="AF520">
        <v>5</v>
      </c>
      <c r="AG520">
        <v>15</v>
      </c>
      <c r="AH520" t="s">
        <v>13</v>
      </c>
      <c r="AI520">
        <v>0</v>
      </c>
      <c r="AJ520">
        <v>0</v>
      </c>
    </row>
    <row r="521" spans="1:36" x14ac:dyDescent="0.25">
      <c r="A521" s="3" t="s">
        <v>149</v>
      </c>
      <c r="B521" s="3" t="s">
        <v>142</v>
      </c>
      <c r="C521" s="3" t="s">
        <v>167</v>
      </c>
      <c r="D521" s="3">
        <v>2018</v>
      </c>
      <c r="E521" s="3">
        <v>0</v>
      </c>
      <c r="F521" t="s">
        <v>102</v>
      </c>
      <c r="I521">
        <v>37</v>
      </c>
      <c r="J521">
        <v>37</v>
      </c>
      <c r="M521">
        <v>62</v>
      </c>
      <c r="N521">
        <v>25</v>
      </c>
      <c r="O521">
        <v>62</v>
      </c>
      <c r="P521">
        <v>0</v>
      </c>
      <c r="Q521">
        <v>62</v>
      </c>
      <c r="R521">
        <v>0</v>
      </c>
      <c r="S521">
        <v>62</v>
      </c>
      <c r="T521">
        <v>0</v>
      </c>
      <c r="U521">
        <v>62</v>
      </c>
      <c r="V521">
        <v>0</v>
      </c>
      <c r="W521">
        <v>62</v>
      </c>
      <c r="X521">
        <v>0</v>
      </c>
      <c r="Y521">
        <v>62</v>
      </c>
      <c r="Z521">
        <v>0</v>
      </c>
      <c r="AA521">
        <v>62</v>
      </c>
      <c r="AB521">
        <v>0</v>
      </c>
      <c r="AC521">
        <v>62</v>
      </c>
      <c r="AD521">
        <v>0</v>
      </c>
      <c r="AE521">
        <v>0</v>
      </c>
      <c r="AF521">
        <v>62</v>
      </c>
      <c r="AG521">
        <v>91</v>
      </c>
      <c r="AH521" t="s">
        <v>13</v>
      </c>
      <c r="AI521">
        <v>0</v>
      </c>
      <c r="AJ521">
        <v>0</v>
      </c>
    </row>
    <row r="522" spans="1:36" x14ac:dyDescent="0.25">
      <c r="A522" s="3" t="s">
        <v>149</v>
      </c>
      <c r="B522" s="3" t="s">
        <v>142</v>
      </c>
      <c r="C522" s="3" t="s">
        <v>167</v>
      </c>
      <c r="D522" s="3">
        <v>2018</v>
      </c>
      <c r="E522" s="3">
        <v>0</v>
      </c>
      <c r="F522" t="s">
        <v>103</v>
      </c>
      <c r="I522">
        <v>0</v>
      </c>
      <c r="J522">
        <v>0</v>
      </c>
      <c r="M522">
        <v>1</v>
      </c>
      <c r="N522">
        <v>1</v>
      </c>
      <c r="O522">
        <v>1</v>
      </c>
      <c r="P522">
        <v>0</v>
      </c>
      <c r="Q522">
        <v>1</v>
      </c>
      <c r="R522">
        <v>0</v>
      </c>
      <c r="S522">
        <v>1</v>
      </c>
      <c r="T522">
        <v>0</v>
      </c>
      <c r="U522">
        <v>1</v>
      </c>
      <c r="V522">
        <v>0</v>
      </c>
      <c r="W522">
        <v>1</v>
      </c>
      <c r="X522">
        <v>0</v>
      </c>
      <c r="Y522">
        <v>1</v>
      </c>
      <c r="Z522">
        <v>0</v>
      </c>
      <c r="AA522">
        <v>1</v>
      </c>
      <c r="AB522">
        <v>0</v>
      </c>
      <c r="AC522">
        <v>1</v>
      </c>
      <c r="AD522">
        <v>0</v>
      </c>
      <c r="AE522">
        <v>0</v>
      </c>
      <c r="AF522">
        <v>1</v>
      </c>
      <c r="AG522">
        <v>1</v>
      </c>
      <c r="AH522" t="s">
        <v>13</v>
      </c>
      <c r="AI522">
        <v>0</v>
      </c>
      <c r="AJ522">
        <v>0</v>
      </c>
    </row>
    <row r="523" spans="1:36" x14ac:dyDescent="0.25">
      <c r="A523" s="3" t="s">
        <v>149</v>
      </c>
      <c r="B523" s="3" t="s">
        <v>142</v>
      </c>
      <c r="C523" s="3" t="s">
        <v>167</v>
      </c>
      <c r="D523" s="3">
        <v>2018</v>
      </c>
      <c r="E523" s="3">
        <v>0</v>
      </c>
      <c r="F523" t="s">
        <v>104</v>
      </c>
      <c r="I523">
        <v>0</v>
      </c>
      <c r="J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</row>
    <row r="524" spans="1:36" x14ac:dyDescent="0.25">
      <c r="A524" s="3" t="s">
        <v>149</v>
      </c>
      <c r="B524" s="3" t="s">
        <v>142</v>
      </c>
      <c r="C524" s="3" t="s">
        <v>167</v>
      </c>
      <c r="D524" s="3">
        <v>2018</v>
      </c>
      <c r="E524" s="3">
        <v>16</v>
      </c>
      <c r="F524" t="s">
        <v>168</v>
      </c>
      <c r="I524">
        <v>0</v>
      </c>
      <c r="J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5</v>
      </c>
      <c r="AF524">
        <v>0</v>
      </c>
      <c r="AG524">
        <v>0</v>
      </c>
      <c r="AH524" t="s">
        <v>13</v>
      </c>
      <c r="AI524">
        <v>0</v>
      </c>
      <c r="AJ524">
        <v>0</v>
      </c>
    </row>
    <row r="525" spans="1:36" x14ac:dyDescent="0.25">
      <c r="A525" s="3" t="s">
        <v>149</v>
      </c>
      <c r="B525" s="3" t="s">
        <v>142</v>
      </c>
      <c r="C525" s="3" t="s">
        <v>167</v>
      </c>
      <c r="D525" s="3">
        <v>2018</v>
      </c>
      <c r="E525" s="3">
        <v>17</v>
      </c>
      <c r="F525">
        <v>0</v>
      </c>
      <c r="I525">
        <v>0</v>
      </c>
      <c r="J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 t="s">
        <v>13</v>
      </c>
      <c r="AI525">
        <v>0</v>
      </c>
      <c r="AJ525">
        <v>0</v>
      </c>
    </row>
    <row r="526" spans="1:36" x14ac:dyDescent="0.25">
      <c r="A526" s="3" t="s">
        <v>149</v>
      </c>
      <c r="B526" s="3" t="s">
        <v>142</v>
      </c>
      <c r="C526" s="3" t="s">
        <v>167</v>
      </c>
      <c r="D526" s="3">
        <v>2018</v>
      </c>
      <c r="E526" s="3">
        <v>18</v>
      </c>
      <c r="F526">
        <v>0</v>
      </c>
      <c r="I526">
        <v>0</v>
      </c>
      <c r="J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 t="s">
        <v>13</v>
      </c>
      <c r="AI526">
        <v>0</v>
      </c>
      <c r="AJ526">
        <v>0</v>
      </c>
    </row>
    <row r="527" spans="1:36" x14ac:dyDescent="0.25">
      <c r="A527" s="3" t="s">
        <v>149</v>
      </c>
      <c r="B527" s="3" t="s">
        <v>142</v>
      </c>
      <c r="C527" s="3" t="s">
        <v>167</v>
      </c>
      <c r="D527" s="3">
        <v>2018</v>
      </c>
      <c r="E527" s="3">
        <v>19</v>
      </c>
      <c r="F527">
        <v>0</v>
      </c>
      <c r="I527">
        <v>0</v>
      </c>
      <c r="J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 t="s">
        <v>13</v>
      </c>
      <c r="AI527">
        <v>0</v>
      </c>
      <c r="AJ527">
        <v>0</v>
      </c>
    </row>
    <row r="528" spans="1:36" x14ac:dyDescent="0.25">
      <c r="A528" s="3" t="s">
        <v>149</v>
      </c>
      <c r="B528" s="3" t="s">
        <v>142</v>
      </c>
      <c r="C528" s="3" t="s">
        <v>167</v>
      </c>
      <c r="D528" s="3">
        <v>2018</v>
      </c>
      <c r="E528" s="3">
        <v>20</v>
      </c>
      <c r="F528">
        <v>0</v>
      </c>
      <c r="I528">
        <v>0</v>
      </c>
      <c r="J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 t="s">
        <v>13</v>
      </c>
      <c r="AI528">
        <v>0</v>
      </c>
      <c r="AJ528">
        <v>0</v>
      </c>
    </row>
    <row r="529" spans="1:36" x14ac:dyDescent="0.25">
      <c r="A529" s="3" t="s">
        <v>149</v>
      </c>
      <c r="B529" s="3" t="s">
        <v>142</v>
      </c>
      <c r="C529" s="3" t="s">
        <v>167</v>
      </c>
      <c r="D529" s="3">
        <v>2018</v>
      </c>
      <c r="E529" s="3">
        <v>21</v>
      </c>
      <c r="F529">
        <v>0</v>
      </c>
      <c r="I529">
        <v>0</v>
      </c>
      <c r="J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 t="s">
        <v>13</v>
      </c>
      <c r="AI529">
        <v>0</v>
      </c>
      <c r="AJ529">
        <v>0</v>
      </c>
    </row>
    <row r="530" spans="1:36" x14ac:dyDescent="0.25">
      <c r="A530" s="3" t="s">
        <v>149</v>
      </c>
      <c r="B530" s="3" t="s">
        <v>142</v>
      </c>
      <c r="C530" s="3" t="s">
        <v>167</v>
      </c>
      <c r="D530" s="3">
        <v>2018</v>
      </c>
      <c r="E530" s="3">
        <v>22</v>
      </c>
      <c r="F530">
        <v>0</v>
      </c>
      <c r="I530">
        <v>0</v>
      </c>
      <c r="J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 t="s">
        <v>13</v>
      </c>
      <c r="AI530">
        <v>0</v>
      </c>
      <c r="AJ530">
        <v>0</v>
      </c>
    </row>
    <row r="531" spans="1:36" x14ac:dyDescent="0.25">
      <c r="A531" s="3" t="s">
        <v>149</v>
      </c>
      <c r="B531" s="3" t="s">
        <v>142</v>
      </c>
      <c r="C531" s="3" t="s">
        <v>167</v>
      </c>
      <c r="D531" s="3">
        <v>2018</v>
      </c>
      <c r="E531" s="3">
        <v>23</v>
      </c>
      <c r="F531">
        <v>0</v>
      </c>
      <c r="I531">
        <v>0</v>
      </c>
      <c r="J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 t="s">
        <v>13</v>
      </c>
      <c r="AI531">
        <v>0</v>
      </c>
      <c r="AJ531">
        <v>0</v>
      </c>
    </row>
    <row r="532" spans="1:36" x14ac:dyDescent="0.25">
      <c r="A532" s="3" t="s">
        <v>149</v>
      </c>
      <c r="B532" s="3" t="s">
        <v>142</v>
      </c>
      <c r="C532" s="3" t="s">
        <v>167</v>
      </c>
      <c r="D532" s="3">
        <v>2018</v>
      </c>
      <c r="E532" s="3">
        <v>24</v>
      </c>
      <c r="F532">
        <v>0</v>
      </c>
      <c r="I532">
        <v>0</v>
      </c>
      <c r="J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 t="s">
        <v>13</v>
      </c>
      <c r="AI532">
        <v>0</v>
      </c>
      <c r="AJ532">
        <v>0</v>
      </c>
    </row>
    <row r="533" spans="1:36" x14ac:dyDescent="0.25">
      <c r="A533" s="3" t="s">
        <v>149</v>
      </c>
      <c r="B533" s="3" t="s">
        <v>142</v>
      </c>
      <c r="C533" s="3" t="s">
        <v>167</v>
      </c>
      <c r="D533" s="3">
        <v>2018</v>
      </c>
      <c r="E533" s="3">
        <v>25</v>
      </c>
      <c r="F533">
        <v>0</v>
      </c>
      <c r="I533">
        <v>0</v>
      </c>
      <c r="J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 t="s">
        <v>13</v>
      </c>
      <c r="AI533">
        <v>0</v>
      </c>
      <c r="AJ533">
        <v>0</v>
      </c>
    </row>
    <row r="534" spans="1:36" x14ac:dyDescent="0.25">
      <c r="A534" s="3" t="s">
        <v>149</v>
      </c>
      <c r="B534" s="3" t="s">
        <v>135</v>
      </c>
      <c r="C534" s="3" t="s">
        <v>169</v>
      </c>
      <c r="D534" s="3">
        <v>2018</v>
      </c>
      <c r="E534" s="3">
        <v>0</v>
      </c>
      <c r="F534" t="s">
        <v>12</v>
      </c>
      <c r="I534">
        <v>0</v>
      </c>
      <c r="J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</row>
    <row r="535" spans="1:36" x14ac:dyDescent="0.25">
      <c r="A535" s="3" t="s">
        <v>149</v>
      </c>
      <c r="B535" s="3" t="s">
        <v>135</v>
      </c>
      <c r="C535" s="3" t="s">
        <v>169</v>
      </c>
      <c r="D535" s="3">
        <v>2018</v>
      </c>
      <c r="E535" s="3">
        <v>1</v>
      </c>
      <c r="F535" t="s">
        <v>14</v>
      </c>
      <c r="I535">
        <v>0</v>
      </c>
      <c r="J535">
        <v>0</v>
      </c>
      <c r="M535">
        <v>1</v>
      </c>
      <c r="N535">
        <v>1</v>
      </c>
      <c r="O535">
        <v>3</v>
      </c>
      <c r="P535">
        <v>2</v>
      </c>
      <c r="Q535">
        <v>3</v>
      </c>
      <c r="R535">
        <v>0</v>
      </c>
      <c r="S535">
        <v>3</v>
      </c>
      <c r="T535">
        <v>0</v>
      </c>
      <c r="U535">
        <v>3</v>
      </c>
      <c r="V535">
        <v>0</v>
      </c>
      <c r="W535">
        <v>3</v>
      </c>
      <c r="X535">
        <v>0</v>
      </c>
      <c r="Y535">
        <v>3</v>
      </c>
      <c r="Z535">
        <v>0</v>
      </c>
      <c r="AA535">
        <v>3</v>
      </c>
      <c r="AB535">
        <v>0</v>
      </c>
      <c r="AC535">
        <v>3</v>
      </c>
      <c r="AD535">
        <v>0</v>
      </c>
      <c r="AE535">
        <v>1</v>
      </c>
      <c r="AF535">
        <v>3</v>
      </c>
      <c r="AG535">
        <v>3</v>
      </c>
      <c r="AH535" t="s">
        <v>170</v>
      </c>
      <c r="AI535">
        <v>0</v>
      </c>
      <c r="AJ535">
        <v>0</v>
      </c>
    </row>
    <row r="536" spans="1:36" x14ac:dyDescent="0.25">
      <c r="A536" s="3" t="s">
        <v>149</v>
      </c>
      <c r="B536" s="3" t="s">
        <v>135</v>
      </c>
      <c r="C536" s="3" t="s">
        <v>169</v>
      </c>
      <c r="D536" s="3">
        <v>2018</v>
      </c>
      <c r="E536" s="3" t="s">
        <v>15</v>
      </c>
      <c r="F536" t="s">
        <v>16</v>
      </c>
      <c r="I536">
        <v>0</v>
      </c>
      <c r="J536">
        <v>0</v>
      </c>
      <c r="M536">
        <v>1</v>
      </c>
      <c r="N536">
        <v>1</v>
      </c>
      <c r="O536">
        <v>3</v>
      </c>
      <c r="P536">
        <v>2</v>
      </c>
      <c r="Q536">
        <v>3</v>
      </c>
      <c r="R536">
        <v>0</v>
      </c>
      <c r="S536">
        <v>3</v>
      </c>
      <c r="T536">
        <v>0</v>
      </c>
      <c r="U536">
        <v>3</v>
      </c>
      <c r="V536">
        <v>0</v>
      </c>
      <c r="W536">
        <v>3</v>
      </c>
      <c r="X536">
        <v>0</v>
      </c>
      <c r="Y536">
        <v>3</v>
      </c>
      <c r="Z536">
        <v>0</v>
      </c>
      <c r="AA536">
        <v>3</v>
      </c>
      <c r="AB536">
        <v>0</v>
      </c>
      <c r="AC536">
        <v>3</v>
      </c>
      <c r="AD536">
        <v>0</v>
      </c>
      <c r="AE536">
        <v>2</v>
      </c>
      <c r="AF536">
        <v>3</v>
      </c>
      <c r="AG536">
        <v>3</v>
      </c>
      <c r="AH536" t="s">
        <v>171</v>
      </c>
      <c r="AI536">
        <v>0</v>
      </c>
      <c r="AJ536">
        <v>0</v>
      </c>
    </row>
    <row r="537" spans="1:36" x14ac:dyDescent="0.25">
      <c r="A537" s="3" t="s">
        <v>149</v>
      </c>
      <c r="B537" s="3" t="s">
        <v>135</v>
      </c>
      <c r="C537" s="3" t="s">
        <v>169</v>
      </c>
      <c r="D537" s="3">
        <v>2018</v>
      </c>
      <c r="E537" s="3" t="s">
        <v>17</v>
      </c>
      <c r="F537" t="s">
        <v>18</v>
      </c>
      <c r="I537">
        <v>0</v>
      </c>
      <c r="J537">
        <v>0</v>
      </c>
      <c r="M537">
        <v>0</v>
      </c>
      <c r="N537">
        <v>0</v>
      </c>
      <c r="O537">
        <v>2</v>
      </c>
      <c r="P537">
        <v>2</v>
      </c>
      <c r="Q537">
        <v>2</v>
      </c>
      <c r="R537">
        <v>0</v>
      </c>
      <c r="S537">
        <v>2</v>
      </c>
      <c r="T537">
        <v>0</v>
      </c>
      <c r="U537">
        <v>2</v>
      </c>
      <c r="V537">
        <v>0</v>
      </c>
      <c r="W537">
        <v>2</v>
      </c>
      <c r="X537">
        <v>0</v>
      </c>
      <c r="Y537">
        <v>2</v>
      </c>
      <c r="Z537">
        <v>0</v>
      </c>
      <c r="AA537">
        <v>2</v>
      </c>
      <c r="AB537">
        <v>0</v>
      </c>
      <c r="AC537">
        <v>2</v>
      </c>
      <c r="AD537">
        <v>0</v>
      </c>
      <c r="AE537">
        <v>0</v>
      </c>
      <c r="AF537">
        <v>2</v>
      </c>
      <c r="AG537">
        <v>2</v>
      </c>
      <c r="AH537" t="s">
        <v>13</v>
      </c>
      <c r="AI537">
        <v>0</v>
      </c>
      <c r="AJ537">
        <v>0</v>
      </c>
    </row>
    <row r="538" spans="1:36" x14ac:dyDescent="0.25">
      <c r="A538" s="3" t="s">
        <v>149</v>
      </c>
      <c r="B538" s="3" t="s">
        <v>135</v>
      </c>
      <c r="C538" s="3" t="s">
        <v>169</v>
      </c>
      <c r="D538" s="3">
        <v>2018</v>
      </c>
      <c r="E538" s="3" t="s">
        <v>19</v>
      </c>
      <c r="F538" t="s">
        <v>20</v>
      </c>
      <c r="I538">
        <v>0</v>
      </c>
      <c r="J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 t="s">
        <v>13</v>
      </c>
      <c r="AI538">
        <v>0</v>
      </c>
      <c r="AJ538">
        <v>0</v>
      </c>
    </row>
    <row r="539" spans="1:36" x14ac:dyDescent="0.25">
      <c r="A539" s="3" t="s">
        <v>149</v>
      </c>
      <c r="B539" s="3" t="s">
        <v>135</v>
      </c>
      <c r="C539" s="3" t="s">
        <v>169</v>
      </c>
      <c r="D539" s="3">
        <v>2018</v>
      </c>
      <c r="E539" s="3">
        <v>2</v>
      </c>
      <c r="F539" t="s">
        <v>21</v>
      </c>
      <c r="I539">
        <v>0</v>
      </c>
      <c r="J539">
        <v>0</v>
      </c>
      <c r="M539">
        <v>0</v>
      </c>
      <c r="N539">
        <v>0</v>
      </c>
      <c r="O539">
        <v>2</v>
      </c>
      <c r="P539">
        <v>2</v>
      </c>
      <c r="Q539">
        <v>2</v>
      </c>
      <c r="R539">
        <v>0</v>
      </c>
      <c r="S539">
        <v>2</v>
      </c>
      <c r="T539">
        <v>0</v>
      </c>
      <c r="U539">
        <v>2</v>
      </c>
      <c r="V539">
        <v>0</v>
      </c>
      <c r="W539">
        <v>2</v>
      </c>
      <c r="X539">
        <v>0</v>
      </c>
      <c r="Y539">
        <v>2</v>
      </c>
      <c r="Z539">
        <v>0</v>
      </c>
      <c r="AA539">
        <v>2</v>
      </c>
      <c r="AB539">
        <v>0</v>
      </c>
      <c r="AC539">
        <v>2</v>
      </c>
      <c r="AD539">
        <v>0</v>
      </c>
      <c r="AE539">
        <v>0</v>
      </c>
      <c r="AF539">
        <v>2</v>
      </c>
      <c r="AG539">
        <v>2</v>
      </c>
      <c r="AH539" t="s">
        <v>13</v>
      </c>
      <c r="AI539">
        <v>0</v>
      </c>
      <c r="AJ539">
        <v>0</v>
      </c>
    </row>
    <row r="540" spans="1:36" x14ac:dyDescent="0.25">
      <c r="A540" s="3" t="s">
        <v>149</v>
      </c>
      <c r="B540" s="3" t="s">
        <v>135</v>
      </c>
      <c r="C540" s="3" t="s">
        <v>169</v>
      </c>
      <c r="D540" s="3">
        <v>2018</v>
      </c>
      <c r="E540" s="3" t="s">
        <v>22</v>
      </c>
      <c r="F540" t="s">
        <v>16</v>
      </c>
      <c r="I540">
        <v>0</v>
      </c>
      <c r="J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 t="s">
        <v>13</v>
      </c>
      <c r="AI540">
        <v>0</v>
      </c>
      <c r="AJ540">
        <v>0</v>
      </c>
    </row>
    <row r="541" spans="1:36" x14ac:dyDescent="0.25">
      <c r="A541" s="3" t="s">
        <v>149</v>
      </c>
      <c r="B541" s="3" t="s">
        <v>135</v>
      </c>
      <c r="C541" s="3" t="s">
        <v>169</v>
      </c>
      <c r="D541" s="3">
        <v>2018</v>
      </c>
      <c r="E541" s="3" t="s">
        <v>23</v>
      </c>
      <c r="F541" t="s">
        <v>20</v>
      </c>
      <c r="I541">
        <v>0</v>
      </c>
      <c r="J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 t="s">
        <v>13</v>
      </c>
      <c r="AI541">
        <v>0</v>
      </c>
      <c r="AJ541">
        <v>0</v>
      </c>
    </row>
    <row r="542" spans="1:36" x14ac:dyDescent="0.25">
      <c r="A542" s="3" t="s">
        <v>149</v>
      </c>
      <c r="B542" s="3" t="s">
        <v>135</v>
      </c>
      <c r="C542" s="3" t="s">
        <v>169</v>
      </c>
      <c r="D542" s="3">
        <v>2018</v>
      </c>
      <c r="E542" s="3">
        <v>3</v>
      </c>
      <c r="F542" t="s">
        <v>24</v>
      </c>
      <c r="I542">
        <v>0</v>
      </c>
      <c r="J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8</v>
      </c>
      <c r="AH542" t="s">
        <v>13</v>
      </c>
      <c r="AI542">
        <v>0</v>
      </c>
      <c r="AJ542">
        <v>0</v>
      </c>
    </row>
    <row r="543" spans="1:36" x14ac:dyDescent="0.25">
      <c r="A543" s="3" t="s">
        <v>149</v>
      </c>
      <c r="B543" s="3" t="s">
        <v>135</v>
      </c>
      <c r="C543" s="3" t="s">
        <v>169</v>
      </c>
      <c r="D543" s="3">
        <v>2018</v>
      </c>
      <c r="E543" s="3" t="s">
        <v>25</v>
      </c>
      <c r="F543" t="s">
        <v>16</v>
      </c>
      <c r="I543">
        <v>0</v>
      </c>
      <c r="J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 t="s">
        <v>13</v>
      </c>
      <c r="AI543">
        <v>0</v>
      </c>
      <c r="AJ543">
        <v>0</v>
      </c>
    </row>
    <row r="544" spans="1:36" x14ac:dyDescent="0.25">
      <c r="A544" s="3" t="s">
        <v>149</v>
      </c>
      <c r="B544" s="3" t="s">
        <v>135</v>
      </c>
      <c r="C544" s="3" t="s">
        <v>169</v>
      </c>
      <c r="D544" s="3">
        <v>2018</v>
      </c>
      <c r="E544" s="3" t="s">
        <v>26</v>
      </c>
      <c r="F544" t="s">
        <v>20</v>
      </c>
      <c r="I544">
        <v>0</v>
      </c>
      <c r="J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4</v>
      </c>
      <c r="AH544" t="s">
        <v>13</v>
      </c>
      <c r="AI544">
        <v>0</v>
      </c>
      <c r="AJ544">
        <v>0</v>
      </c>
    </row>
    <row r="545" spans="1:36" x14ac:dyDescent="0.25">
      <c r="A545" s="3" t="s">
        <v>149</v>
      </c>
      <c r="B545" s="3" t="s">
        <v>135</v>
      </c>
      <c r="C545" s="3" t="s">
        <v>169</v>
      </c>
      <c r="D545" s="3">
        <v>2018</v>
      </c>
      <c r="E545" s="3">
        <v>4</v>
      </c>
      <c r="F545" t="s">
        <v>27</v>
      </c>
      <c r="I545">
        <v>0</v>
      </c>
      <c r="J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 t="s">
        <v>13</v>
      </c>
      <c r="AI545">
        <v>0</v>
      </c>
      <c r="AJ545">
        <v>0</v>
      </c>
    </row>
    <row r="546" spans="1:36" x14ac:dyDescent="0.25">
      <c r="A546" s="3" t="s">
        <v>149</v>
      </c>
      <c r="B546" s="3" t="s">
        <v>135</v>
      </c>
      <c r="C546" s="3" t="s">
        <v>169</v>
      </c>
      <c r="D546" s="3">
        <v>2018</v>
      </c>
      <c r="E546" s="3" t="s">
        <v>28</v>
      </c>
      <c r="F546" t="s">
        <v>16</v>
      </c>
      <c r="I546">
        <v>0</v>
      </c>
      <c r="J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 t="s">
        <v>13</v>
      </c>
      <c r="AI546">
        <v>0</v>
      </c>
      <c r="AJ546">
        <v>0</v>
      </c>
    </row>
    <row r="547" spans="1:36" x14ac:dyDescent="0.25">
      <c r="A547" s="3" t="s">
        <v>149</v>
      </c>
      <c r="B547" s="3" t="s">
        <v>135</v>
      </c>
      <c r="C547" s="3" t="s">
        <v>169</v>
      </c>
      <c r="D547" s="3">
        <v>2018</v>
      </c>
      <c r="E547" s="3" t="s">
        <v>29</v>
      </c>
      <c r="F547" t="s">
        <v>20</v>
      </c>
      <c r="I547">
        <v>0</v>
      </c>
      <c r="J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 t="s">
        <v>13</v>
      </c>
      <c r="AI547">
        <v>0</v>
      </c>
      <c r="AJ547">
        <v>0</v>
      </c>
    </row>
    <row r="548" spans="1:36" x14ac:dyDescent="0.25">
      <c r="A548" s="3" t="s">
        <v>149</v>
      </c>
      <c r="B548" s="3" t="s">
        <v>135</v>
      </c>
      <c r="C548" s="3" t="s">
        <v>169</v>
      </c>
      <c r="D548" s="3">
        <v>2018</v>
      </c>
      <c r="E548" s="3">
        <v>5</v>
      </c>
      <c r="F548" t="s">
        <v>30</v>
      </c>
      <c r="I548">
        <v>0</v>
      </c>
      <c r="J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15</v>
      </c>
      <c r="AH548" t="s">
        <v>13</v>
      </c>
      <c r="AI548">
        <v>0</v>
      </c>
      <c r="AJ548">
        <v>0</v>
      </c>
    </row>
    <row r="549" spans="1:36" x14ac:dyDescent="0.25">
      <c r="A549" s="3" t="s">
        <v>149</v>
      </c>
      <c r="B549" s="3" t="s">
        <v>135</v>
      </c>
      <c r="C549" s="3" t="s">
        <v>169</v>
      </c>
      <c r="D549" s="3">
        <v>2018</v>
      </c>
      <c r="E549" s="3" t="s">
        <v>31</v>
      </c>
      <c r="F549" t="s">
        <v>32</v>
      </c>
      <c r="I549">
        <v>0</v>
      </c>
      <c r="J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6</v>
      </c>
      <c r="AH549" t="s">
        <v>13</v>
      </c>
      <c r="AI549">
        <v>0</v>
      </c>
      <c r="AJ549">
        <v>0</v>
      </c>
    </row>
    <row r="550" spans="1:36" x14ac:dyDescent="0.25">
      <c r="A550" s="3" t="s">
        <v>149</v>
      </c>
      <c r="B550" s="3" t="s">
        <v>135</v>
      </c>
      <c r="C550" s="3" t="s">
        <v>169</v>
      </c>
      <c r="D550" s="3">
        <v>2018</v>
      </c>
      <c r="E550" s="3" t="s">
        <v>33</v>
      </c>
      <c r="F550" t="s">
        <v>34</v>
      </c>
      <c r="I550">
        <v>0</v>
      </c>
      <c r="J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13</v>
      </c>
      <c r="AH550" t="s">
        <v>13</v>
      </c>
      <c r="AI550">
        <v>0</v>
      </c>
      <c r="AJ550">
        <v>0</v>
      </c>
    </row>
    <row r="551" spans="1:36" x14ac:dyDescent="0.25">
      <c r="A551" s="3" t="s">
        <v>149</v>
      </c>
      <c r="B551" s="3" t="s">
        <v>135</v>
      </c>
      <c r="C551" s="3" t="s">
        <v>169</v>
      </c>
      <c r="D551" s="3">
        <v>2018</v>
      </c>
      <c r="E551" s="3" t="s">
        <v>35</v>
      </c>
      <c r="F551" t="s">
        <v>36</v>
      </c>
      <c r="I551">
        <v>0</v>
      </c>
      <c r="J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 t="s">
        <v>13</v>
      </c>
      <c r="AI551">
        <v>0</v>
      </c>
      <c r="AJ551">
        <v>0</v>
      </c>
    </row>
    <row r="552" spans="1:36" x14ac:dyDescent="0.25">
      <c r="A552" s="3" t="s">
        <v>149</v>
      </c>
      <c r="B552" s="3" t="s">
        <v>135</v>
      </c>
      <c r="C552" s="3" t="s">
        <v>169</v>
      </c>
      <c r="D552" s="3">
        <v>2018</v>
      </c>
      <c r="E552" s="3" t="s">
        <v>37</v>
      </c>
      <c r="F552" t="s">
        <v>38</v>
      </c>
      <c r="I552">
        <v>0</v>
      </c>
      <c r="J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7</v>
      </c>
      <c r="AH552" t="s">
        <v>13</v>
      </c>
      <c r="AI552">
        <v>0</v>
      </c>
      <c r="AJ552">
        <v>0</v>
      </c>
    </row>
    <row r="553" spans="1:36" x14ac:dyDescent="0.25">
      <c r="A553" s="3" t="s">
        <v>149</v>
      </c>
      <c r="B553" s="3" t="s">
        <v>135</v>
      </c>
      <c r="C553" s="3" t="s">
        <v>169</v>
      </c>
      <c r="D553" s="3">
        <v>2018</v>
      </c>
      <c r="E553" s="3" t="s">
        <v>39</v>
      </c>
      <c r="F553" t="s">
        <v>40</v>
      </c>
      <c r="I553">
        <v>0</v>
      </c>
      <c r="J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 t="s">
        <v>13</v>
      </c>
      <c r="AI553">
        <v>0</v>
      </c>
      <c r="AJ553">
        <v>0</v>
      </c>
    </row>
    <row r="554" spans="1:36" x14ac:dyDescent="0.25">
      <c r="A554" s="3" t="s">
        <v>149</v>
      </c>
      <c r="B554" s="3" t="s">
        <v>135</v>
      </c>
      <c r="C554" s="3" t="s">
        <v>169</v>
      </c>
      <c r="D554" s="3">
        <v>2018</v>
      </c>
      <c r="E554" s="3" t="s">
        <v>41</v>
      </c>
      <c r="F554" t="s">
        <v>172</v>
      </c>
      <c r="I554">
        <v>0</v>
      </c>
      <c r="J554">
        <v>0</v>
      </c>
      <c r="M554">
        <v>1</v>
      </c>
      <c r="N554">
        <v>1</v>
      </c>
      <c r="O554">
        <v>3</v>
      </c>
      <c r="P554">
        <v>2</v>
      </c>
      <c r="Q554">
        <v>3</v>
      </c>
      <c r="R554">
        <v>0</v>
      </c>
      <c r="S554">
        <v>3</v>
      </c>
      <c r="T554">
        <v>0</v>
      </c>
      <c r="U554">
        <v>3</v>
      </c>
      <c r="V554">
        <v>0</v>
      </c>
      <c r="W554">
        <v>3</v>
      </c>
      <c r="X554">
        <v>0</v>
      </c>
      <c r="Y554">
        <v>3</v>
      </c>
      <c r="Z554">
        <v>0</v>
      </c>
      <c r="AA554">
        <v>3</v>
      </c>
      <c r="AB554">
        <v>0</v>
      </c>
      <c r="AC554">
        <v>3</v>
      </c>
      <c r="AD554">
        <v>0</v>
      </c>
      <c r="AE554">
        <v>3</v>
      </c>
      <c r="AF554">
        <v>3</v>
      </c>
      <c r="AG554">
        <v>3</v>
      </c>
      <c r="AH554" t="s">
        <v>173</v>
      </c>
      <c r="AI554">
        <v>0</v>
      </c>
      <c r="AJ554">
        <v>0</v>
      </c>
    </row>
    <row r="555" spans="1:36" x14ac:dyDescent="0.25">
      <c r="A555" s="3" t="s">
        <v>149</v>
      </c>
      <c r="B555" s="3" t="s">
        <v>135</v>
      </c>
      <c r="C555" s="3" t="s">
        <v>169</v>
      </c>
      <c r="D555" s="3">
        <v>2018</v>
      </c>
      <c r="E555" s="3">
        <v>6</v>
      </c>
      <c r="F555" t="s">
        <v>42</v>
      </c>
      <c r="I555">
        <v>0</v>
      </c>
      <c r="J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13</v>
      </c>
      <c r="AH555" t="s">
        <v>13</v>
      </c>
      <c r="AI555">
        <v>0</v>
      </c>
      <c r="AJ555">
        <v>0</v>
      </c>
    </row>
    <row r="556" spans="1:36" x14ac:dyDescent="0.25">
      <c r="A556" s="3" t="s">
        <v>149</v>
      </c>
      <c r="B556" s="3" t="s">
        <v>135</v>
      </c>
      <c r="C556" s="3" t="s">
        <v>169</v>
      </c>
      <c r="D556" s="3">
        <v>2018</v>
      </c>
      <c r="E556" s="3" t="s">
        <v>43</v>
      </c>
      <c r="F556" t="s">
        <v>44</v>
      </c>
      <c r="I556">
        <v>0</v>
      </c>
      <c r="J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14</v>
      </c>
      <c r="AH556" t="s">
        <v>13</v>
      </c>
      <c r="AI556">
        <v>0</v>
      </c>
      <c r="AJ556">
        <v>0</v>
      </c>
    </row>
    <row r="557" spans="1:36" x14ac:dyDescent="0.25">
      <c r="A557" s="3" t="s">
        <v>149</v>
      </c>
      <c r="B557" s="3" t="s">
        <v>135</v>
      </c>
      <c r="C557" s="3" t="s">
        <v>169</v>
      </c>
      <c r="D557" s="3">
        <v>2018</v>
      </c>
      <c r="E557" s="3" t="s">
        <v>45</v>
      </c>
      <c r="F557" t="s">
        <v>46</v>
      </c>
      <c r="I557">
        <v>0</v>
      </c>
      <c r="J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13</v>
      </c>
      <c r="AH557" t="s">
        <v>13</v>
      </c>
      <c r="AI557">
        <v>0</v>
      </c>
      <c r="AJ557">
        <v>0</v>
      </c>
    </row>
    <row r="558" spans="1:36" x14ac:dyDescent="0.25">
      <c r="A558" s="3" t="s">
        <v>149</v>
      </c>
      <c r="B558" s="3" t="s">
        <v>135</v>
      </c>
      <c r="C558" s="3" t="s">
        <v>169</v>
      </c>
      <c r="D558" s="3">
        <v>2018</v>
      </c>
      <c r="E558" s="3" t="s">
        <v>47</v>
      </c>
      <c r="F558" t="s">
        <v>48</v>
      </c>
      <c r="I558">
        <v>0</v>
      </c>
      <c r="J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3</v>
      </c>
      <c r="AH558" t="s">
        <v>13</v>
      </c>
      <c r="AI558">
        <v>0</v>
      </c>
      <c r="AJ558">
        <v>0</v>
      </c>
    </row>
    <row r="559" spans="1:36" x14ac:dyDescent="0.25">
      <c r="A559" s="3" t="s">
        <v>149</v>
      </c>
      <c r="B559" s="3" t="s">
        <v>135</v>
      </c>
      <c r="C559" s="3" t="s">
        <v>169</v>
      </c>
      <c r="D559" s="3">
        <v>2018</v>
      </c>
      <c r="E559" s="3">
        <v>7</v>
      </c>
      <c r="F559" t="s">
        <v>49</v>
      </c>
      <c r="I559">
        <v>0</v>
      </c>
      <c r="J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 t="s">
        <v>13</v>
      </c>
      <c r="AI559">
        <v>0</v>
      </c>
      <c r="AJ559">
        <v>0</v>
      </c>
    </row>
    <row r="560" spans="1:36" x14ac:dyDescent="0.25">
      <c r="A560" s="3" t="s">
        <v>149</v>
      </c>
      <c r="B560" s="3" t="s">
        <v>135</v>
      </c>
      <c r="C560" s="3" t="s">
        <v>169</v>
      </c>
      <c r="D560" s="3">
        <v>2018</v>
      </c>
      <c r="E560" s="3" t="s">
        <v>50</v>
      </c>
      <c r="F560" t="s">
        <v>44</v>
      </c>
      <c r="I560">
        <v>0</v>
      </c>
      <c r="J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 t="s">
        <v>13</v>
      </c>
      <c r="AI560">
        <v>0</v>
      </c>
      <c r="AJ560">
        <v>0</v>
      </c>
    </row>
    <row r="561" spans="1:36" x14ac:dyDescent="0.25">
      <c r="A561" s="3" t="s">
        <v>149</v>
      </c>
      <c r="B561" s="3" t="s">
        <v>135</v>
      </c>
      <c r="C561" s="3" t="s">
        <v>169</v>
      </c>
      <c r="D561" s="3">
        <v>2018</v>
      </c>
      <c r="E561" s="3" t="s">
        <v>51</v>
      </c>
      <c r="F561" t="s">
        <v>46</v>
      </c>
      <c r="I561">
        <v>0</v>
      </c>
      <c r="J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 t="s">
        <v>13</v>
      </c>
      <c r="AI561">
        <v>0</v>
      </c>
      <c r="AJ561">
        <v>0</v>
      </c>
    </row>
    <row r="562" spans="1:36" x14ac:dyDescent="0.25">
      <c r="A562" s="3" t="s">
        <v>149</v>
      </c>
      <c r="B562" s="3" t="s">
        <v>135</v>
      </c>
      <c r="C562" s="3" t="s">
        <v>169</v>
      </c>
      <c r="D562" s="3">
        <v>2018</v>
      </c>
      <c r="E562" s="3" t="s">
        <v>52</v>
      </c>
      <c r="F562" t="s">
        <v>53</v>
      </c>
      <c r="I562">
        <v>0</v>
      </c>
      <c r="J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 t="s">
        <v>13</v>
      </c>
      <c r="AI562">
        <v>0</v>
      </c>
      <c r="AJ562">
        <v>0</v>
      </c>
    </row>
    <row r="563" spans="1:36" x14ac:dyDescent="0.25">
      <c r="A563" s="3" t="s">
        <v>149</v>
      </c>
      <c r="B563" s="3" t="s">
        <v>135</v>
      </c>
      <c r="C563" s="3" t="s">
        <v>169</v>
      </c>
      <c r="D563" s="3">
        <v>2018</v>
      </c>
      <c r="E563" s="3">
        <v>8</v>
      </c>
      <c r="F563" t="s">
        <v>54</v>
      </c>
      <c r="I563">
        <v>0</v>
      </c>
      <c r="J563">
        <v>0</v>
      </c>
      <c r="M563">
        <v>0</v>
      </c>
      <c r="N563">
        <v>0</v>
      </c>
      <c r="O563">
        <v>2</v>
      </c>
      <c r="P563">
        <v>2</v>
      </c>
      <c r="Q563">
        <v>2</v>
      </c>
      <c r="R563">
        <v>0</v>
      </c>
      <c r="S563">
        <v>2</v>
      </c>
      <c r="T563">
        <v>0</v>
      </c>
      <c r="U563">
        <v>2</v>
      </c>
      <c r="V563">
        <v>0</v>
      </c>
      <c r="W563">
        <v>2</v>
      </c>
      <c r="X563">
        <v>0</v>
      </c>
      <c r="Y563">
        <v>2</v>
      </c>
      <c r="Z563">
        <v>0</v>
      </c>
      <c r="AA563">
        <v>2</v>
      </c>
      <c r="AB563">
        <v>0</v>
      </c>
      <c r="AC563">
        <v>2</v>
      </c>
      <c r="AD563">
        <v>0</v>
      </c>
      <c r="AE563">
        <v>0</v>
      </c>
      <c r="AF563">
        <v>2</v>
      </c>
      <c r="AG563">
        <v>2</v>
      </c>
      <c r="AH563" t="s">
        <v>13</v>
      </c>
      <c r="AI563">
        <v>0</v>
      </c>
      <c r="AJ563">
        <v>0</v>
      </c>
    </row>
    <row r="564" spans="1:36" x14ac:dyDescent="0.25">
      <c r="A564" s="3" t="s">
        <v>149</v>
      </c>
      <c r="B564" s="3" t="s">
        <v>135</v>
      </c>
      <c r="C564" s="3" t="s">
        <v>169</v>
      </c>
      <c r="D564" s="3">
        <v>2018</v>
      </c>
      <c r="E564" s="3" t="s">
        <v>55</v>
      </c>
      <c r="F564" t="s">
        <v>16</v>
      </c>
      <c r="I564">
        <v>0</v>
      </c>
      <c r="J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 t="s">
        <v>13</v>
      </c>
      <c r="AI564">
        <v>0</v>
      </c>
      <c r="AJ564">
        <v>0</v>
      </c>
    </row>
    <row r="565" spans="1:36" x14ac:dyDescent="0.25">
      <c r="A565" s="3" t="s">
        <v>149</v>
      </c>
      <c r="B565" s="3" t="s">
        <v>135</v>
      </c>
      <c r="C565" s="3" t="s">
        <v>169</v>
      </c>
      <c r="D565" s="3">
        <v>2018</v>
      </c>
      <c r="E565" s="3" t="s">
        <v>56</v>
      </c>
      <c r="F565" t="s">
        <v>20</v>
      </c>
      <c r="I565">
        <v>0</v>
      </c>
      <c r="J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 t="s">
        <v>13</v>
      </c>
      <c r="AI565">
        <v>0</v>
      </c>
      <c r="AJ565">
        <v>0</v>
      </c>
    </row>
    <row r="566" spans="1:36" x14ac:dyDescent="0.25">
      <c r="A566" s="3" t="s">
        <v>149</v>
      </c>
      <c r="B566" s="3" t="s">
        <v>135</v>
      </c>
      <c r="C566" s="3" t="s">
        <v>169</v>
      </c>
      <c r="D566" s="3">
        <v>2018</v>
      </c>
      <c r="E566" s="3" t="s">
        <v>57</v>
      </c>
      <c r="F566" t="s">
        <v>58</v>
      </c>
      <c r="I566">
        <v>0</v>
      </c>
      <c r="J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 t="s">
        <v>13</v>
      </c>
      <c r="AI566">
        <v>0</v>
      </c>
      <c r="AJ566">
        <v>0</v>
      </c>
    </row>
    <row r="567" spans="1:36" x14ac:dyDescent="0.25">
      <c r="A567" s="3" t="s">
        <v>149</v>
      </c>
      <c r="B567" s="3" t="s">
        <v>135</v>
      </c>
      <c r="C567" s="3" t="s">
        <v>169</v>
      </c>
      <c r="D567" s="3">
        <v>2018</v>
      </c>
      <c r="E567" s="3">
        <v>9</v>
      </c>
      <c r="F567" t="s">
        <v>59</v>
      </c>
      <c r="I567">
        <v>0</v>
      </c>
      <c r="J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 t="s">
        <v>13</v>
      </c>
      <c r="AI567">
        <v>0</v>
      </c>
      <c r="AJ567">
        <v>0</v>
      </c>
    </row>
    <row r="568" spans="1:36" x14ac:dyDescent="0.25">
      <c r="A568" s="3" t="s">
        <v>149</v>
      </c>
      <c r="B568" s="3" t="s">
        <v>135</v>
      </c>
      <c r="C568" s="3" t="s">
        <v>169</v>
      </c>
      <c r="D568" s="3">
        <v>2018</v>
      </c>
      <c r="E568" s="3">
        <v>10</v>
      </c>
      <c r="F568" t="s">
        <v>60</v>
      </c>
      <c r="I568">
        <v>0</v>
      </c>
      <c r="J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 t="s">
        <v>13</v>
      </c>
      <c r="AI568">
        <v>0</v>
      </c>
      <c r="AJ568">
        <v>0</v>
      </c>
    </row>
    <row r="569" spans="1:36" x14ac:dyDescent="0.25">
      <c r="A569" s="3" t="s">
        <v>149</v>
      </c>
      <c r="B569" s="3" t="s">
        <v>135</v>
      </c>
      <c r="C569" s="3" t="s">
        <v>169</v>
      </c>
      <c r="D569" s="3">
        <v>2018</v>
      </c>
      <c r="E569" s="3">
        <v>11</v>
      </c>
      <c r="F569" t="s">
        <v>61</v>
      </c>
      <c r="I569">
        <v>0</v>
      </c>
      <c r="J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 t="s">
        <v>13</v>
      </c>
      <c r="AI569">
        <v>0</v>
      </c>
      <c r="AJ569">
        <v>0</v>
      </c>
    </row>
    <row r="570" spans="1:36" x14ac:dyDescent="0.25">
      <c r="A570" s="3" t="s">
        <v>149</v>
      </c>
      <c r="B570" s="3" t="s">
        <v>135</v>
      </c>
      <c r="C570" s="3" t="s">
        <v>169</v>
      </c>
      <c r="D570" s="3">
        <v>2018</v>
      </c>
      <c r="E570" s="3" t="s">
        <v>62</v>
      </c>
      <c r="F570" t="s">
        <v>63</v>
      </c>
      <c r="I570">
        <v>0</v>
      </c>
      <c r="J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 t="s">
        <v>13</v>
      </c>
      <c r="AI570">
        <v>0</v>
      </c>
      <c r="AJ570">
        <v>0</v>
      </c>
    </row>
    <row r="571" spans="1:36" x14ac:dyDescent="0.25">
      <c r="A571" s="3" t="s">
        <v>149</v>
      </c>
      <c r="B571" s="3" t="s">
        <v>135</v>
      </c>
      <c r="C571" s="3" t="s">
        <v>169</v>
      </c>
      <c r="D571" s="3">
        <v>2018</v>
      </c>
      <c r="E571" s="3" t="s">
        <v>64</v>
      </c>
      <c r="F571" t="s">
        <v>65</v>
      </c>
      <c r="I571">
        <v>0</v>
      </c>
      <c r="J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 t="s">
        <v>13</v>
      </c>
      <c r="AI571">
        <v>0</v>
      </c>
      <c r="AJ571">
        <v>0</v>
      </c>
    </row>
    <row r="572" spans="1:36" x14ac:dyDescent="0.25">
      <c r="A572" s="3" t="s">
        <v>149</v>
      </c>
      <c r="B572" s="3" t="s">
        <v>135</v>
      </c>
      <c r="C572" s="3" t="s">
        <v>169</v>
      </c>
      <c r="D572" s="3">
        <v>2018</v>
      </c>
      <c r="E572" s="3" t="s">
        <v>66</v>
      </c>
      <c r="F572" t="s">
        <v>20</v>
      </c>
      <c r="I572">
        <v>0</v>
      </c>
      <c r="J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 t="s">
        <v>13</v>
      </c>
      <c r="AI572">
        <v>0</v>
      </c>
      <c r="AJ572">
        <v>0</v>
      </c>
    </row>
    <row r="573" spans="1:36" x14ac:dyDescent="0.25">
      <c r="A573" s="3" t="s">
        <v>149</v>
      </c>
      <c r="B573" s="3" t="s">
        <v>135</v>
      </c>
      <c r="C573" s="3" t="s">
        <v>169</v>
      </c>
      <c r="D573" s="3">
        <v>2018</v>
      </c>
      <c r="E573" s="3" t="s">
        <v>67</v>
      </c>
      <c r="F573" t="s">
        <v>18</v>
      </c>
      <c r="I573">
        <v>0</v>
      </c>
      <c r="J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 t="s">
        <v>13</v>
      </c>
      <c r="AI573">
        <v>0</v>
      </c>
      <c r="AJ573">
        <v>0</v>
      </c>
    </row>
    <row r="574" spans="1:36" x14ac:dyDescent="0.25">
      <c r="A574" s="3" t="s">
        <v>149</v>
      </c>
      <c r="B574" s="3" t="s">
        <v>135</v>
      </c>
      <c r="C574" s="3" t="s">
        <v>169</v>
      </c>
      <c r="D574" s="3">
        <v>2018</v>
      </c>
      <c r="E574" s="3">
        <v>12</v>
      </c>
      <c r="F574" t="s">
        <v>68</v>
      </c>
      <c r="I574">
        <v>0</v>
      </c>
      <c r="J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 t="s">
        <v>13</v>
      </c>
      <c r="AI574">
        <v>0</v>
      </c>
      <c r="AJ574">
        <v>0</v>
      </c>
    </row>
    <row r="575" spans="1:36" x14ac:dyDescent="0.25">
      <c r="A575" s="3" t="s">
        <v>149</v>
      </c>
      <c r="B575" s="3" t="s">
        <v>135</v>
      </c>
      <c r="C575" s="3" t="s">
        <v>169</v>
      </c>
      <c r="D575" s="3">
        <v>2018</v>
      </c>
      <c r="E575" s="3" t="s">
        <v>69</v>
      </c>
      <c r="F575" t="s">
        <v>70</v>
      </c>
      <c r="I575">
        <v>0</v>
      </c>
      <c r="J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 t="s">
        <v>13</v>
      </c>
      <c r="AI575">
        <v>0</v>
      </c>
      <c r="AJ575">
        <v>0</v>
      </c>
    </row>
    <row r="576" spans="1:36" x14ac:dyDescent="0.25">
      <c r="A576" s="3" t="s">
        <v>149</v>
      </c>
      <c r="B576" s="3" t="s">
        <v>135</v>
      </c>
      <c r="C576" s="3" t="s">
        <v>169</v>
      </c>
      <c r="D576" s="3">
        <v>2018</v>
      </c>
      <c r="E576" s="3" t="s">
        <v>71</v>
      </c>
      <c r="F576" t="s">
        <v>72</v>
      </c>
      <c r="I576">
        <v>0</v>
      </c>
      <c r="J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 t="s">
        <v>13</v>
      </c>
      <c r="AI576">
        <v>0</v>
      </c>
      <c r="AJ576">
        <v>0</v>
      </c>
    </row>
    <row r="577" spans="1:36" x14ac:dyDescent="0.25">
      <c r="A577" s="3" t="s">
        <v>149</v>
      </c>
      <c r="B577" s="3" t="s">
        <v>135</v>
      </c>
      <c r="C577" s="3" t="s">
        <v>169</v>
      </c>
      <c r="D577" s="3">
        <v>2018</v>
      </c>
      <c r="E577" s="3" t="s">
        <v>73</v>
      </c>
      <c r="F577" t="s">
        <v>16</v>
      </c>
      <c r="I577">
        <v>0</v>
      </c>
      <c r="J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 t="s">
        <v>13</v>
      </c>
      <c r="AI577">
        <v>0</v>
      </c>
      <c r="AJ577">
        <v>0</v>
      </c>
    </row>
    <row r="578" spans="1:36" x14ac:dyDescent="0.25">
      <c r="A578" s="3" t="s">
        <v>149</v>
      </c>
      <c r="B578" s="3" t="s">
        <v>135</v>
      </c>
      <c r="C578" s="3" t="s">
        <v>169</v>
      </c>
      <c r="D578" s="3">
        <v>2018</v>
      </c>
      <c r="E578" s="3" t="s">
        <v>74</v>
      </c>
      <c r="F578" t="s">
        <v>20</v>
      </c>
      <c r="I578">
        <v>0</v>
      </c>
      <c r="J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 t="s">
        <v>13</v>
      </c>
      <c r="AI578">
        <v>0</v>
      </c>
      <c r="AJ578">
        <v>0</v>
      </c>
    </row>
    <row r="579" spans="1:36" x14ac:dyDescent="0.25">
      <c r="A579" s="3" t="s">
        <v>149</v>
      </c>
      <c r="B579" s="3" t="s">
        <v>135</v>
      </c>
      <c r="C579" s="3" t="s">
        <v>169</v>
      </c>
      <c r="D579" s="3">
        <v>2018</v>
      </c>
      <c r="E579" s="3">
        <v>0</v>
      </c>
      <c r="F579" t="s">
        <v>75</v>
      </c>
      <c r="I579">
        <v>0</v>
      </c>
      <c r="J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</row>
    <row r="580" spans="1:36" x14ac:dyDescent="0.25">
      <c r="A580" s="3" t="s">
        <v>149</v>
      </c>
      <c r="B580" s="3" t="s">
        <v>135</v>
      </c>
      <c r="C580" s="3" t="s">
        <v>169</v>
      </c>
      <c r="D580" s="3">
        <v>2018</v>
      </c>
      <c r="E580" s="3">
        <v>13</v>
      </c>
      <c r="F580" t="s">
        <v>76</v>
      </c>
      <c r="I580">
        <v>0</v>
      </c>
      <c r="J580">
        <v>0</v>
      </c>
      <c r="M580">
        <v>11</v>
      </c>
      <c r="N580">
        <v>11</v>
      </c>
      <c r="O580">
        <v>13</v>
      </c>
      <c r="P580">
        <v>2</v>
      </c>
      <c r="Q580">
        <v>13</v>
      </c>
      <c r="R580">
        <v>0</v>
      </c>
      <c r="S580">
        <v>13</v>
      </c>
      <c r="T580">
        <v>0</v>
      </c>
      <c r="U580">
        <v>13</v>
      </c>
      <c r="V580">
        <v>0</v>
      </c>
      <c r="W580">
        <v>13</v>
      </c>
      <c r="X580">
        <v>0</v>
      </c>
      <c r="Y580">
        <v>13</v>
      </c>
      <c r="Z580">
        <v>0</v>
      </c>
      <c r="AA580">
        <v>13</v>
      </c>
      <c r="AB580">
        <v>0</v>
      </c>
      <c r="AC580">
        <v>13</v>
      </c>
      <c r="AD580">
        <v>0</v>
      </c>
      <c r="AE580">
        <v>1</v>
      </c>
      <c r="AF580">
        <v>13</v>
      </c>
      <c r="AG580">
        <v>21</v>
      </c>
      <c r="AH580" t="s">
        <v>174</v>
      </c>
      <c r="AI580" t="s">
        <v>76</v>
      </c>
      <c r="AJ580" t="s">
        <v>76</v>
      </c>
    </row>
    <row r="581" spans="1:36" x14ac:dyDescent="0.25">
      <c r="A581" s="3" t="s">
        <v>149</v>
      </c>
      <c r="B581" s="3" t="s">
        <v>135</v>
      </c>
      <c r="C581" s="3" t="s">
        <v>169</v>
      </c>
      <c r="D581" s="3">
        <v>2018</v>
      </c>
      <c r="E581" s="3" t="s">
        <v>77</v>
      </c>
      <c r="F581" t="s">
        <v>78</v>
      </c>
      <c r="I581">
        <v>0</v>
      </c>
      <c r="J581">
        <v>0</v>
      </c>
      <c r="M581">
        <v>0</v>
      </c>
      <c r="N581">
        <v>0</v>
      </c>
      <c r="O581">
        <v>2</v>
      </c>
      <c r="P581">
        <v>2</v>
      </c>
      <c r="Q581">
        <v>2</v>
      </c>
      <c r="R581">
        <v>0</v>
      </c>
      <c r="S581">
        <v>2</v>
      </c>
      <c r="T581">
        <v>0</v>
      </c>
      <c r="U581">
        <v>2</v>
      </c>
      <c r="V581">
        <v>0</v>
      </c>
      <c r="W581">
        <v>2</v>
      </c>
      <c r="X581">
        <v>0</v>
      </c>
      <c r="Y581">
        <v>2</v>
      </c>
      <c r="Z581">
        <v>0</v>
      </c>
      <c r="AA581">
        <v>2</v>
      </c>
      <c r="AB581">
        <v>0</v>
      </c>
      <c r="AC581">
        <v>2</v>
      </c>
      <c r="AD581">
        <v>0</v>
      </c>
      <c r="AE581">
        <v>2</v>
      </c>
      <c r="AF581">
        <v>2</v>
      </c>
      <c r="AG581">
        <v>7</v>
      </c>
      <c r="AH581" t="s">
        <v>175</v>
      </c>
      <c r="AI581">
        <v>0</v>
      </c>
      <c r="AJ581">
        <v>0</v>
      </c>
    </row>
    <row r="582" spans="1:36" x14ac:dyDescent="0.25">
      <c r="A582" s="3" t="s">
        <v>149</v>
      </c>
      <c r="B582" s="3" t="s">
        <v>135</v>
      </c>
      <c r="C582" s="3" t="s">
        <v>169</v>
      </c>
      <c r="D582" s="3">
        <v>2018</v>
      </c>
      <c r="E582" s="3" t="s">
        <v>79</v>
      </c>
      <c r="F582" t="s">
        <v>80</v>
      </c>
      <c r="I582">
        <v>0</v>
      </c>
      <c r="J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3</v>
      </c>
      <c r="AH582" t="s">
        <v>13</v>
      </c>
      <c r="AI582">
        <v>0</v>
      </c>
      <c r="AJ582">
        <v>0</v>
      </c>
    </row>
    <row r="583" spans="1:36" x14ac:dyDescent="0.25">
      <c r="A583" s="3" t="s">
        <v>149</v>
      </c>
      <c r="B583" s="3" t="s">
        <v>135</v>
      </c>
      <c r="C583" s="3" t="s">
        <v>169</v>
      </c>
      <c r="D583" s="3">
        <v>2018</v>
      </c>
      <c r="E583" s="3">
        <v>14</v>
      </c>
      <c r="F583" t="s">
        <v>81</v>
      </c>
      <c r="I583">
        <v>0</v>
      </c>
      <c r="J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72</v>
      </c>
      <c r="AH583" t="s">
        <v>13</v>
      </c>
      <c r="AI583">
        <v>0</v>
      </c>
      <c r="AJ583">
        <v>0</v>
      </c>
    </row>
    <row r="584" spans="1:36" x14ac:dyDescent="0.25">
      <c r="A584" s="3" t="s">
        <v>149</v>
      </c>
      <c r="B584" s="3" t="s">
        <v>135</v>
      </c>
      <c r="C584" s="3" t="s">
        <v>169</v>
      </c>
      <c r="D584" s="3">
        <v>2018</v>
      </c>
      <c r="E584" s="3" t="s">
        <v>82</v>
      </c>
      <c r="F584" t="s">
        <v>83</v>
      </c>
      <c r="I584">
        <v>0</v>
      </c>
      <c r="J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 t="s">
        <v>13</v>
      </c>
      <c r="AI584">
        <v>0</v>
      </c>
      <c r="AJ584">
        <v>0</v>
      </c>
    </row>
    <row r="585" spans="1:36" x14ac:dyDescent="0.25">
      <c r="A585" s="3" t="s">
        <v>149</v>
      </c>
      <c r="B585" s="3" t="s">
        <v>135</v>
      </c>
      <c r="C585" s="3" t="s">
        <v>169</v>
      </c>
      <c r="D585" s="3">
        <v>2018</v>
      </c>
      <c r="E585" s="3" t="s">
        <v>84</v>
      </c>
      <c r="F585" t="s">
        <v>85</v>
      </c>
      <c r="I585">
        <v>0</v>
      </c>
      <c r="J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 t="s">
        <v>13</v>
      </c>
      <c r="AI585">
        <v>0</v>
      </c>
      <c r="AJ585">
        <v>0</v>
      </c>
    </row>
    <row r="586" spans="1:36" x14ac:dyDescent="0.25">
      <c r="A586" s="3" t="s">
        <v>149</v>
      </c>
      <c r="B586" s="3" t="s">
        <v>135</v>
      </c>
      <c r="C586" s="3" t="s">
        <v>169</v>
      </c>
      <c r="D586" s="3">
        <v>2018</v>
      </c>
      <c r="E586" s="3" t="s">
        <v>86</v>
      </c>
      <c r="F586" t="s">
        <v>87</v>
      </c>
      <c r="I586">
        <v>0</v>
      </c>
      <c r="J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51</v>
      </c>
      <c r="AH586" t="s">
        <v>13</v>
      </c>
      <c r="AI586">
        <v>0</v>
      </c>
      <c r="AJ586">
        <v>0</v>
      </c>
    </row>
    <row r="587" spans="1:36" x14ac:dyDescent="0.25">
      <c r="A587" s="3" t="s">
        <v>149</v>
      </c>
      <c r="B587" s="3" t="s">
        <v>135</v>
      </c>
      <c r="C587" s="3" t="s">
        <v>169</v>
      </c>
      <c r="D587" s="3">
        <v>2018</v>
      </c>
      <c r="E587" s="3" t="s">
        <v>88</v>
      </c>
      <c r="F587" t="s">
        <v>89</v>
      </c>
      <c r="I587">
        <v>0</v>
      </c>
      <c r="J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 t="s">
        <v>13</v>
      </c>
      <c r="AI587">
        <v>0</v>
      </c>
      <c r="AJ587">
        <v>0</v>
      </c>
    </row>
    <row r="588" spans="1:36" x14ac:dyDescent="0.25">
      <c r="A588" s="3" t="s">
        <v>149</v>
      </c>
      <c r="B588" s="3" t="s">
        <v>135</v>
      </c>
      <c r="C588" s="3" t="s">
        <v>169</v>
      </c>
      <c r="D588" s="3">
        <v>2018</v>
      </c>
      <c r="E588" s="3" t="s">
        <v>90</v>
      </c>
      <c r="F588" t="s">
        <v>91</v>
      </c>
      <c r="I588">
        <v>0</v>
      </c>
      <c r="J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 t="s">
        <v>13</v>
      </c>
      <c r="AI588">
        <v>0</v>
      </c>
      <c r="AJ588">
        <v>0</v>
      </c>
    </row>
    <row r="589" spans="1:36" x14ac:dyDescent="0.25">
      <c r="A589" s="3" t="s">
        <v>149</v>
      </c>
      <c r="B589" s="3" t="s">
        <v>135</v>
      </c>
      <c r="C589" s="3" t="s">
        <v>169</v>
      </c>
      <c r="D589" s="3">
        <v>2018</v>
      </c>
      <c r="E589" s="3" t="s">
        <v>92</v>
      </c>
      <c r="F589" t="s">
        <v>93</v>
      </c>
      <c r="I589">
        <v>0</v>
      </c>
      <c r="J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 t="s">
        <v>13</v>
      </c>
      <c r="AI589">
        <v>0</v>
      </c>
      <c r="AJ589">
        <v>0</v>
      </c>
    </row>
    <row r="590" spans="1:36" x14ac:dyDescent="0.25">
      <c r="A590" s="3" t="s">
        <v>149</v>
      </c>
      <c r="B590" s="3" t="s">
        <v>135</v>
      </c>
      <c r="C590" s="3" t="s">
        <v>169</v>
      </c>
      <c r="D590" s="3">
        <v>2018</v>
      </c>
      <c r="E590" s="3">
        <v>15</v>
      </c>
      <c r="F590" t="s">
        <v>94</v>
      </c>
      <c r="I590">
        <v>0</v>
      </c>
      <c r="J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1</v>
      </c>
      <c r="AH590" t="s">
        <v>13</v>
      </c>
      <c r="AI590">
        <v>0</v>
      </c>
      <c r="AJ590">
        <v>0</v>
      </c>
    </row>
    <row r="591" spans="1:36" x14ac:dyDescent="0.25">
      <c r="A591" s="3" t="s">
        <v>149</v>
      </c>
      <c r="B591" s="3" t="s">
        <v>135</v>
      </c>
      <c r="C591" s="3" t="s">
        <v>169</v>
      </c>
      <c r="D591" s="3">
        <v>2018</v>
      </c>
      <c r="E591" s="3" t="s">
        <v>95</v>
      </c>
      <c r="F591" t="s">
        <v>96</v>
      </c>
      <c r="I591">
        <v>0</v>
      </c>
      <c r="J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 t="s">
        <v>13</v>
      </c>
      <c r="AI591">
        <v>0</v>
      </c>
      <c r="AJ591">
        <v>0</v>
      </c>
    </row>
    <row r="592" spans="1:36" x14ac:dyDescent="0.25">
      <c r="A592" s="3" t="s">
        <v>149</v>
      </c>
      <c r="B592" s="3" t="s">
        <v>135</v>
      </c>
      <c r="C592" s="3" t="s">
        <v>169</v>
      </c>
      <c r="D592" s="3">
        <v>2018</v>
      </c>
      <c r="E592" s="3">
        <v>0</v>
      </c>
      <c r="F592" t="s">
        <v>97</v>
      </c>
      <c r="I592">
        <v>0</v>
      </c>
      <c r="J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</row>
    <row r="593" spans="1:36" x14ac:dyDescent="0.25">
      <c r="A593" s="3" t="s">
        <v>149</v>
      </c>
      <c r="B593" s="3" t="s">
        <v>135</v>
      </c>
      <c r="C593" s="3" t="s">
        <v>169</v>
      </c>
      <c r="D593" s="3">
        <v>2018</v>
      </c>
      <c r="E593" s="3">
        <v>0</v>
      </c>
      <c r="F593" t="s">
        <v>98</v>
      </c>
      <c r="I593">
        <v>0</v>
      </c>
      <c r="J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13</v>
      </c>
      <c r="AH593" t="s">
        <v>13</v>
      </c>
      <c r="AI593">
        <v>0</v>
      </c>
      <c r="AJ593">
        <v>0</v>
      </c>
    </row>
    <row r="594" spans="1:36" x14ac:dyDescent="0.25">
      <c r="A594" s="3" t="s">
        <v>149</v>
      </c>
      <c r="B594" s="3" t="s">
        <v>135</v>
      </c>
      <c r="C594" s="3" t="s">
        <v>169</v>
      </c>
      <c r="D594" s="3">
        <v>2018</v>
      </c>
      <c r="E594" s="3">
        <v>0</v>
      </c>
      <c r="F594" t="s">
        <v>99</v>
      </c>
      <c r="I594">
        <v>0</v>
      </c>
      <c r="J594">
        <v>0</v>
      </c>
      <c r="M594">
        <v>0</v>
      </c>
      <c r="N594">
        <v>0</v>
      </c>
      <c r="O594">
        <v>2</v>
      </c>
      <c r="P594">
        <v>2</v>
      </c>
      <c r="Q594">
        <v>2</v>
      </c>
      <c r="R594">
        <v>0</v>
      </c>
      <c r="S594">
        <v>2</v>
      </c>
      <c r="T594">
        <v>0</v>
      </c>
      <c r="U594">
        <v>2</v>
      </c>
      <c r="V594">
        <v>0</v>
      </c>
      <c r="W594">
        <v>2</v>
      </c>
      <c r="X594">
        <v>0</v>
      </c>
      <c r="Y594">
        <v>2</v>
      </c>
      <c r="Z594">
        <v>0</v>
      </c>
      <c r="AA594">
        <v>2</v>
      </c>
      <c r="AB594">
        <v>0</v>
      </c>
      <c r="AC594">
        <v>2</v>
      </c>
      <c r="AD594">
        <v>0</v>
      </c>
      <c r="AE594">
        <v>0</v>
      </c>
      <c r="AF594">
        <v>2</v>
      </c>
      <c r="AG594">
        <v>16</v>
      </c>
      <c r="AH594" t="s">
        <v>13</v>
      </c>
      <c r="AI594">
        <v>0</v>
      </c>
      <c r="AJ594">
        <v>0</v>
      </c>
    </row>
    <row r="595" spans="1:36" x14ac:dyDescent="0.25">
      <c r="A595" s="3" t="s">
        <v>149</v>
      </c>
      <c r="B595" s="3" t="s">
        <v>135</v>
      </c>
      <c r="C595" s="3" t="s">
        <v>169</v>
      </c>
      <c r="D595" s="3">
        <v>2018</v>
      </c>
      <c r="E595" s="3">
        <v>0</v>
      </c>
      <c r="F595" t="s">
        <v>100</v>
      </c>
      <c r="I595">
        <v>0</v>
      </c>
      <c r="J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 t="s">
        <v>13</v>
      </c>
      <c r="AI595">
        <v>0</v>
      </c>
      <c r="AJ595">
        <v>0</v>
      </c>
    </row>
    <row r="596" spans="1:36" x14ac:dyDescent="0.25">
      <c r="A596" s="3" t="s">
        <v>149</v>
      </c>
      <c r="B596" s="3" t="s">
        <v>135</v>
      </c>
      <c r="C596" s="3" t="s">
        <v>169</v>
      </c>
      <c r="D596" s="3">
        <v>2018</v>
      </c>
      <c r="E596" s="3">
        <v>0</v>
      </c>
      <c r="F596" t="s">
        <v>101</v>
      </c>
      <c r="I596">
        <v>0</v>
      </c>
      <c r="J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13</v>
      </c>
      <c r="AH596" t="s">
        <v>13</v>
      </c>
      <c r="AI596">
        <v>0</v>
      </c>
      <c r="AJ596">
        <v>0</v>
      </c>
    </row>
    <row r="597" spans="1:36" x14ac:dyDescent="0.25">
      <c r="A597" s="3" t="s">
        <v>149</v>
      </c>
      <c r="B597" s="3" t="s">
        <v>135</v>
      </c>
      <c r="C597" s="3" t="s">
        <v>169</v>
      </c>
      <c r="D597" s="3">
        <v>2018</v>
      </c>
      <c r="E597" s="3">
        <v>0</v>
      </c>
      <c r="F597" t="s">
        <v>102</v>
      </c>
      <c r="I597">
        <v>0</v>
      </c>
      <c r="J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72</v>
      </c>
      <c r="AH597" t="s">
        <v>13</v>
      </c>
      <c r="AI597">
        <v>0</v>
      </c>
      <c r="AJ597">
        <v>0</v>
      </c>
    </row>
    <row r="598" spans="1:36" x14ac:dyDescent="0.25">
      <c r="A598" s="3" t="s">
        <v>149</v>
      </c>
      <c r="B598" s="3" t="s">
        <v>135</v>
      </c>
      <c r="C598" s="3" t="s">
        <v>169</v>
      </c>
      <c r="D598" s="3">
        <v>2018</v>
      </c>
      <c r="E598" s="3">
        <v>0</v>
      </c>
      <c r="F598" t="s">
        <v>103</v>
      </c>
      <c r="I598">
        <v>0</v>
      </c>
      <c r="J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 t="s">
        <v>13</v>
      </c>
      <c r="AI598">
        <v>0</v>
      </c>
      <c r="AJ598">
        <v>0</v>
      </c>
    </row>
    <row r="599" spans="1:36" x14ac:dyDescent="0.25">
      <c r="A599" s="3" t="s">
        <v>149</v>
      </c>
      <c r="B599" s="3" t="s">
        <v>135</v>
      </c>
      <c r="C599" s="3" t="s">
        <v>169</v>
      </c>
      <c r="D599" s="3">
        <v>2018</v>
      </c>
      <c r="E599" s="3">
        <v>0</v>
      </c>
      <c r="F599" t="s">
        <v>104</v>
      </c>
      <c r="I599">
        <v>0</v>
      </c>
      <c r="J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</row>
    <row r="600" spans="1:36" x14ac:dyDescent="0.25">
      <c r="A600" s="3" t="s">
        <v>149</v>
      </c>
      <c r="B600" s="3" t="s">
        <v>135</v>
      </c>
      <c r="C600" s="3" t="s">
        <v>169</v>
      </c>
      <c r="D600" s="3">
        <v>2018</v>
      </c>
      <c r="E600" s="3">
        <v>16</v>
      </c>
      <c r="F600" t="s">
        <v>176</v>
      </c>
      <c r="I600">
        <v>0</v>
      </c>
      <c r="J600">
        <v>0</v>
      </c>
      <c r="M600">
        <v>1</v>
      </c>
      <c r="N600">
        <v>1</v>
      </c>
      <c r="O600">
        <v>3</v>
      </c>
      <c r="P600">
        <v>2</v>
      </c>
      <c r="Q600">
        <v>3</v>
      </c>
      <c r="R600">
        <v>0</v>
      </c>
      <c r="S600">
        <v>3</v>
      </c>
      <c r="T600">
        <v>0</v>
      </c>
      <c r="U600">
        <v>3</v>
      </c>
      <c r="V600">
        <v>0</v>
      </c>
      <c r="W600">
        <v>3</v>
      </c>
      <c r="X600">
        <v>0</v>
      </c>
      <c r="Y600">
        <v>3</v>
      </c>
      <c r="Z600">
        <v>0</v>
      </c>
      <c r="AA600">
        <v>3</v>
      </c>
      <c r="AB600">
        <v>0</v>
      </c>
      <c r="AC600">
        <v>3</v>
      </c>
      <c r="AD600">
        <v>0</v>
      </c>
      <c r="AE600">
        <v>3</v>
      </c>
      <c r="AF600">
        <v>3</v>
      </c>
      <c r="AG600">
        <v>3</v>
      </c>
      <c r="AH600" t="s">
        <v>13</v>
      </c>
      <c r="AI600">
        <v>0</v>
      </c>
      <c r="AJ600">
        <v>0</v>
      </c>
    </row>
    <row r="601" spans="1:36" x14ac:dyDescent="0.25">
      <c r="A601" s="3" t="s">
        <v>149</v>
      </c>
      <c r="B601" s="3" t="s">
        <v>135</v>
      </c>
      <c r="C601" s="3" t="s">
        <v>169</v>
      </c>
      <c r="D601" s="3">
        <v>2018</v>
      </c>
      <c r="E601" s="3">
        <v>17</v>
      </c>
      <c r="F601" t="s">
        <v>177</v>
      </c>
      <c r="I601">
        <v>0</v>
      </c>
      <c r="J601">
        <v>0</v>
      </c>
      <c r="M601">
        <v>0</v>
      </c>
      <c r="N601">
        <v>0</v>
      </c>
      <c r="O601">
        <v>2</v>
      </c>
      <c r="P601">
        <v>2</v>
      </c>
      <c r="Q601">
        <v>2</v>
      </c>
      <c r="R601">
        <v>0</v>
      </c>
      <c r="S601">
        <v>2</v>
      </c>
      <c r="T601">
        <v>0</v>
      </c>
      <c r="U601">
        <v>2</v>
      </c>
      <c r="V601">
        <v>0</v>
      </c>
      <c r="W601">
        <v>2</v>
      </c>
      <c r="X601">
        <v>0</v>
      </c>
      <c r="Y601">
        <v>2</v>
      </c>
      <c r="Z601">
        <v>0</v>
      </c>
      <c r="AA601">
        <v>2</v>
      </c>
      <c r="AB601">
        <v>0</v>
      </c>
      <c r="AC601">
        <v>2</v>
      </c>
      <c r="AD601">
        <v>0</v>
      </c>
      <c r="AE601">
        <v>0</v>
      </c>
      <c r="AF601">
        <v>2</v>
      </c>
      <c r="AG601">
        <v>2</v>
      </c>
      <c r="AH601" t="s">
        <v>13</v>
      </c>
      <c r="AI601">
        <v>0</v>
      </c>
      <c r="AJ601">
        <v>0</v>
      </c>
    </row>
    <row r="602" spans="1:36" x14ac:dyDescent="0.25">
      <c r="A602" s="3" t="s">
        <v>149</v>
      </c>
      <c r="B602" s="3" t="s">
        <v>135</v>
      </c>
      <c r="C602" s="3" t="s">
        <v>169</v>
      </c>
      <c r="D602" s="3">
        <v>2018</v>
      </c>
      <c r="E602" s="3">
        <v>18</v>
      </c>
      <c r="F602">
        <v>0</v>
      </c>
      <c r="I602">
        <v>0</v>
      </c>
      <c r="J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 t="s">
        <v>13</v>
      </c>
      <c r="AI602">
        <v>0</v>
      </c>
      <c r="AJ602">
        <v>0</v>
      </c>
    </row>
    <row r="603" spans="1:36" x14ac:dyDescent="0.25">
      <c r="A603" s="3" t="s">
        <v>149</v>
      </c>
      <c r="B603" s="3" t="s">
        <v>135</v>
      </c>
      <c r="C603" s="3" t="s">
        <v>169</v>
      </c>
      <c r="D603" s="3">
        <v>2018</v>
      </c>
      <c r="E603" s="3">
        <v>19</v>
      </c>
      <c r="F603">
        <v>0</v>
      </c>
      <c r="I603">
        <v>0</v>
      </c>
      <c r="J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 t="s">
        <v>13</v>
      </c>
      <c r="AI603">
        <v>0</v>
      </c>
      <c r="AJ603">
        <v>0</v>
      </c>
    </row>
    <row r="604" spans="1:36" x14ac:dyDescent="0.25">
      <c r="A604" s="3" t="s">
        <v>149</v>
      </c>
      <c r="B604" s="3" t="s">
        <v>135</v>
      </c>
      <c r="C604" s="3" t="s">
        <v>169</v>
      </c>
      <c r="D604" s="3">
        <v>2018</v>
      </c>
      <c r="E604" s="3">
        <v>20</v>
      </c>
      <c r="F604">
        <v>0</v>
      </c>
      <c r="I604">
        <v>0</v>
      </c>
      <c r="J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 t="s">
        <v>13</v>
      </c>
      <c r="AI604">
        <v>0</v>
      </c>
      <c r="AJ604">
        <v>0</v>
      </c>
    </row>
    <row r="605" spans="1:36" x14ac:dyDescent="0.25">
      <c r="A605" s="3" t="s">
        <v>149</v>
      </c>
      <c r="B605" s="3" t="s">
        <v>135</v>
      </c>
      <c r="C605" s="3" t="s">
        <v>169</v>
      </c>
      <c r="D605" s="3">
        <v>2018</v>
      </c>
      <c r="E605" s="3">
        <v>21</v>
      </c>
      <c r="F605">
        <v>0</v>
      </c>
      <c r="I605">
        <v>0</v>
      </c>
      <c r="J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 t="s">
        <v>13</v>
      </c>
      <c r="AI605">
        <v>0</v>
      </c>
      <c r="AJ605">
        <v>0</v>
      </c>
    </row>
    <row r="606" spans="1:36" x14ac:dyDescent="0.25">
      <c r="A606" s="3" t="s">
        <v>149</v>
      </c>
      <c r="B606" s="3" t="s">
        <v>135</v>
      </c>
      <c r="C606" s="3" t="s">
        <v>169</v>
      </c>
      <c r="D606" s="3">
        <v>2018</v>
      </c>
      <c r="E606" s="3">
        <v>22</v>
      </c>
      <c r="F606">
        <v>0</v>
      </c>
      <c r="I606">
        <v>0</v>
      </c>
      <c r="J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 t="s">
        <v>13</v>
      </c>
      <c r="AI606">
        <v>0</v>
      </c>
      <c r="AJ606">
        <v>0</v>
      </c>
    </row>
    <row r="607" spans="1:36" x14ac:dyDescent="0.25">
      <c r="A607" s="3" t="s">
        <v>149</v>
      </c>
      <c r="B607" s="3" t="s">
        <v>135</v>
      </c>
      <c r="C607" s="3" t="s">
        <v>169</v>
      </c>
      <c r="D607" s="3">
        <v>2018</v>
      </c>
      <c r="E607" s="3">
        <v>23</v>
      </c>
      <c r="F607">
        <v>0</v>
      </c>
      <c r="I607">
        <v>0</v>
      </c>
      <c r="J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 t="s">
        <v>13</v>
      </c>
      <c r="AI607">
        <v>0</v>
      </c>
      <c r="AJ607">
        <v>0</v>
      </c>
    </row>
    <row r="608" spans="1:36" x14ac:dyDescent="0.25">
      <c r="A608" s="3" t="s">
        <v>149</v>
      </c>
      <c r="B608" s="3" t="s">
        <v>135</v>
      </c>
      <c r="C608" s="3" t="s">
        <v>169</v>
      </c>
      <c r="D608" s="3">
        <v>2018</v>
      </c>
      <c r="E608" s="3">
        <v>24</v>
      </c>
      <c r="F608">
        <v>0</v>
      </c>
      <c r="I608">
        <v>0</v>
      </c>
      <c r="J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 t="s">
        <v>13</v>
      </c>
      <c r="AI608">
        <v>0</v>
      </c>
      <c r="AJ608">
        <v>0</v>
      </c>
    </row>
    <row r="609" spans="1:36" x14ac:dyDescent="0.25">
      <c r="A609" s="3" t="s">
        <v>149</v>
      </c>
      <c r="B609" s="3" t="s">
        <v>135</v>
      </c>
      <c r="C609" s="3" t="s">
        <v>169</v>
      </c>
      <c r="D609" s="3">
        <v>2018</v>
      </c>
      <c r="E609" s="3">
        <v>25</v>
      </c>
      <c r="F609">
        <v>0</v>
      </c>
      <c r="I609">
        <v>0</v>
      </c>
      <c r="J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 t="s">
        <v>13</v>
      </c>
      <c r="AI609">
        <v>0</v>
      </c>
      <c r="AJ609">
        <v>0</v>
      </c>
    </row>
    <row r="610" spans="1:36" x14ac:dyDescent="0.25">
      <c r="A610" s="3" t="s">
        <v>149</v>
      </c>
      <c r="B610" s="3" t="s">
        <v>138</v>
      </c>
      <c r="C610" s="3" t="s">
        <v>178</v>
      </c>
      <c r="D610" s="3">
        <v>2018</v>
      </c>
      <c r="E610" s="3">
        <v>0</v>
      </c>
      <c r="F610" t="s">
        <v>12</v>
      </c>
      <c r="I610">
        <v>0</v>
      </c>
      <c r="J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</row>
    <row r="611" spans="1:36" x14ac:dyDescent="0.25">
      <c r="A611" s="3" t="s">
        <v>149</v>
      </c>
      <c r="B611" s="3" t="s">
        <v>138</v>
      </c>
      <c r="C611" s="3" t="s">
        <v>178</v>
      </c>
      <c r="D611" s="3">
        <v>2018</v>
      </c>
      <c r="E611" s="3">
        <v>1</v>
      </c>
      <c r="F611" t="s">
        <v>14</v>
      </c>
      <c r="I611">
        <v>0</v>
      </c>
      <c r="J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 t="s">
        <v>13</v>
      </c>
      <c r="AI611">
        <v>0</v>
      </c>
      <c r="AJ611">
        <v>0</v>
      </c>
    </row>
    <row r="612" spans="1:36" x14ac:dyDescent="0.25">
      <c r="A612" s="3" t="s">
        <v>149</v>
      </c>
      <c r="B612" s="3" t="s">
        <v>138</v>
      </c>
      <c r="C612" s="3" t="s">
        <v>178</v>
      </c>
      <c r="D612" s="3">
        <v>2018</v>
      </c>
      <c r="E612" s="3" t="s">
        <v>15</v>
      </c>
      <c r="F612" t="s">
        <v>16</v>
      </c>
      <c r="I612">
        <v>0</v>
      </c>
      <c r="J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 t="s">
        <v>13</v>
      </c>
      <c r="AI612">
        <v>0</v>
      </c>
      <c r="AJ612">
        <v>0</v>
      </c>
    </row>
    <row r="613" spans="1:36" x14ac:dyDescent="0.25">
      <c r="A613" s="3" t="s">
        <v>149</v>
      </c>
      <c r="B613" s="3" t="s">
        <v>138</v>
      </c>
      <c r="C613" s="3" t="s">
        <v>178</v>
      </c>
      <c r="D613" s="3">
        <v>2018</v>
      </c>
      <c r="E613" s="3" t="s">
        <v>17</v>
      </c>
      <c r="F613" t="s">
        <v>18</v>
      </c>
      <c r="I613">
        <v>0</v>
      </c>
      <c r="J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 t="s">
        <v>13</v>
      </c>
      <c r="AI613">
        <v>0</v>
      </c>
      <c r="AJ613">
        <v>0</v>
      </c>
    </row>
    <row r="614" spans="1:36" x14ac:dyDescent="0.25">
      <c r="A614" s="3" t="s">
        <v>149</v>
      </c>
      <c r="B614" s="3" t="s">
        <v>138</v>
      </c>
      <c r="C614" s="3" t="s">
        <v>178</v>
      </c>
      <c r="D614" s="3">
        <v>2018</v>
      </c>
      <c r="E614" s="3" t="s">
        <v>19</v>
      </c>
      <c r="F614" t="s">
        <v>20</v>
      </c>
      <c r="I614">
        <v>0</v>
      </c>
      <c r="J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 t="s">
        <v>13</v>
      </c>
      <c r="AI614">
        <v>0</v>
      </c>
      <c r="AJ614">
        <v>0</v>
      </c>
    </row>
    <row r="615" spans="1:36" x14ac:dyDescent="0.25">
      <c r="A615" s="3" t="s">
        <v>149</v>
      </c>
      <c r="B615" s="3" t="s">
        <v>138</v>
      </c>
      <c r="C615" s="3" t="s">
        <v>178</v>
      </c>
      <c r="D615" s="3">
        <v>2018</v>
      </c>
      <c r="E615" s="3">
        <v>2</v>
      </c>
      <c r="F615" t="s">
        <v>21</v>
      </c>
      <c r="I615">
        <v>0</v>
      </c>
      <c r="J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 t="s">
        <v>13</v>
      </c>
      <c r="AI615">
        <v>0</v>
      </c>
      <c r="AJ615">
        <v>0</v>
      </c>
    </row>
    <row r="616" spans="1:36" x14ac:dyDescent="0.25">
      <c r="A616" s="3" t="s">
        <v>149</v>
      </c>
      <c r="B616" s="3" t="s">
        <v>138</v>
      </c>
      <c r="C616" s="3" t="s">
        <v>178</v>
      </c>
      <c r="D616" s="3">
        <v>2018</v>
      </c>
      <c r="E616" s="3" t="s">
        <v>22</v>
      </c>
      <c r="F616" t="s">
        <v>16</v>
      </c>
      <c r="I616">
        <v>0</v>
      </c>
      <c r="J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 t="s">
        <v>13</v>
      </c>
      <c r="AI616">
        <v>0</v>
      </c>
      <c r="AJ616">
        <v>0</v>
      </c>
    </row>
    <row r="617" spans="1:36" x14ac:dyDescent="0.25">
      <c r="A617" s="3" t="s">
        <v>149</v>
      </c>
      <c r="B617" s="3" t="s">
        <v>138</v>
      </c>
      <c r="C617" s="3" t="s">
        <v>178</v>
      </c>
      <c r="D617" s="3">
        <v>2018</v>
      </c>
      <c r="E617" s="3" t="s">
        <v>23</v>
      </c>
      <c r="F617" t="s">
        <v>20</v>
      </c>
      <c r="I617">
        <v>0</v>
      </c>
      <c r="J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 t="s">
        <v>13</v>
      </c>
      <c r="AI617">
        <v>0</v>
      </c>
      <c r="AJ617">
        <v>0</v>
      </c>
    </row>
    <row r="618" spans="1:36" x14ac:dyDescent="0.25">
      <c r="A618" s="3" t="s">
        <v>149</v>
      </c>
      <c r="B618" s="3" t="s">
        <v>138</v>
      </c>
      <c r="C618" s="3" t="s">
        <v>178</v>
      </c>
      <c r="D618" s="3">
        <v>2018</v>
      </c>
      <c r="E618" s="3">
        <v>3</v>
      </c>
      <c r="F618" t="s">
        <v>24</v>
      </c>
      <c r="I618">
        <v>0</v>
      </c>
      <c r="J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 t="s">
        <v>13</v>
      </c>
      <c r="AI618">
        <v>0</v>
      </c>
      <c r="AJ618">
        <v>0</v>
      </c>
    </row>
    <row r="619" spans="1:36" x14ac:dyDescent="0.25">
      <c r="A619" s="3" t="s">
        <v>149</v>
      </c>
      <c r="B619" s="3" t="s">
        <v>138</v>
      </c>
      <c r="C619" s="3" t="s">
        <v>178</v>
      </c>
      <c r="D619" s="3">
        <v>2018</v>
      </c>
      <c r="E619" s="3" t="s">
        <v>25</v>
      </c>
      <c r="F619" t="s">
        <v>16</v>
      </c>
      <c r="I619">
        <v>0</v>
      </c>
      <c r="J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 t="s">
        <v>13</v>
      </c>
      <c r="AI619">
        <v>0</v>
      </c>
      <c r="AJ619">
        <v>0</v>
      </c>
    </row>
    <row r="620" spans="1:36" x14ac:dyDescent="0.25">
      <c r="A620" s="3" t="s">
        <v>149</v>
      </c>
      <c r="B620" s="3" t="s">
        <v>138</v>
      </c>
      <c r="C620" s="3" t="s">
        <v>178</v>
      </c>
      <c r="D620" s="3">
        <v>2018</v>
      </c>
      <c r="E620" s="3" t="s">
        <v>26</v>
      </c>
      <c r="F620" t="s">
        <v>20</v>
      </c>
      <c r="I620">
        <v>0</v>
      </c>
      <c r="J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 t="s">
        <v>13</v>
      </c>
      <c r="AI620">
        <v>0</v>
      </c>
      <c r="AJ620">
        <v>0</v>
      </c>
    </row>
    <row r="621" spans="1:36" x14ac:dyDescent="0.25">
      <c r="A621" s="3" t="s">
        <v>149</v>
      </c>
      <c r="B621" s="3" t="s">
        <v>138</v>
      </c>
      <c r="C621" s="3" t="s">
        <v>178</v>
      </c>
      <c r="D621" s="3">
        <v>2018</v>
      </c>
      <c r="E621" s="3">
        <v>4</v>
      </c>
      <c r="F621" t="s">
        <v>27</v>
      </c>
      <c r="I621">
        <v>0</v>
      </c>
      <c r="J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 t="s">
        <v>13</v>
      </c>
      <c r="AI621">
        <v>0</v>
      </c>
      <c r="AJ621">
        <v>0</v>
      </c>
    </row>
    <row r="622" spans="1:36" x14ac:dyDescent="0.25">
      <c r="A622" s="3" t="s">
        <v>149</v>
      </c>
      <c r="B622" s="3" t="s">
        <v>138</v>
      </c>
      <c r="C622" s="3" t="s">
        <v>178</v>
      </c>
      <c r="D622" s="3">
        <v>2018</v>
      </c>
      <c r="E622" s="3" t="s">
        <v>28</v>
      </c>
      <c r="F622" t="s">
        <v>16</v>
      </c>
      <c r="I622">
        <v>0</v>
      </c>
      <c r="J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 t="s">
        <v>13</v>
      </c>
      <c r="AI622">
        <v>0</v>
      </c>
      <c r="AJ622">
        <v>0</v>
      </c>
    </row>
    <row r="623" spans="1:36" x14ac:dyDescent="0.25">
      <c r="A623" s="3" t="s">
        <v>149</v>
      </c>
      <c r="B623" s="3" t="s">
        <v>138</v>
      </c>
      <c r="C623" s="3" t="s">
        <v>178</v>
      </c>
      <c r="D623" s="3">
        <v>2018</v>
      </c>
      <c r="E623" s="3" t="s">
        <v>29</v>
      </c>
      <c r="F623" t="s">
        <v>20</v>
      </c>
      <c r="I623">
        <v>0</v>
      </c>
      <c r="J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 t="s">
        <v>13</v>
      </c>
      <c r="AI623">
        <v>0</v>
      </c>
      <c r="AJ623">
        <v>0</v>
      </c>
    </row>
    <row r="624" spans="1:36" x14ac:dyDescent="0.25">
      <c r="A624" s="3" t="s">
        <v>149</v>
      </c>
      <c r="B624" s="3" t="s">
        <v>138</v>
      </c>
      <c r="C624" s="3" t="s">
        <v>178</v>
      </c>
      <c r="D624" s="3">
        <v>2018</v>
      </c>
      <c r="E624" s="3">
        <v>5</v>
      </c>
      <c r="F624" t="s">
        <v>30</v>
      </c>
      <c r="I624">
        <v>0</v>
      </c>
      <c r="J624">
        <v>0</v>
      </c>
      <c r="M624">
        <v>2</v>
      </c>
      <c r="N624">
        <v>2</v>
      </c>
      <c r="O624">
        <v>3</v>
      </c>
      <c r="P624">
        <v>1</v>
      </c>
      <c r="Q624">
        <v>3</v>
      </c>
      <c r="R624">
        <v>0</v>
      </c>
      <c r="S624">
        <v>3</v>
      </c>
      <c r="T624">
        <v>0</v>
      </c>
      <c r="U624">
        <v>3</v>
      </c>
      <c r="V624">
        <v>0</v>
      </c>
      <c r="W624">
        <v>3</v>
      </c>
      <c r="X624">
        <v>0</v>
      </c>
      <c r="Y624">
        <v>3</v>
      </c>
      <c r="Z624">
        <v>0</v>
      </c>
      <c r="AA624">
        <v>3</v>
      </c>
      <c r="AB624">
        <v>0</v>
      </c>
      <c r="AC624">
        <v>3</v>
      </c>
      <c r="AD624">
        <v>0</v>
      </c>
      <c r="AE624">
        <v>0</v>
      </c>
      <c r="AF624">
        <v>3</v>
      </c>
      <c r="AG624">
        <v>9</v>
      </c>
      <c r="AH624" t="s">
        <v>13</v>
      </c>
      <c r="AI624">
        <v>0</v>
      </c>
      <c r="AJ624">
        <v>0</v>
      </c>
    </row>
    <row r="625" spans="1:36" x14ac:dyDescent="0.25">
      <c r="A625" s="3" t="s">
        <v>149</v>
      </c>
      <c r="B625" s="3" t="s">
        <v>138</v>
      </c>
      <c r="C625" s="3" t="s">
        <v>178</v>
      </c>
      <c r="D625" s="3">
        <v>2018</v>
      </c>
      <c r="E625" s="3" t="s">
        <v>31</v>
      </c>
      <c r="F625" t="s">
        <v>32</v>
      </c>
      <c r="I625">
        <v>0</v>
      </c>
      <c r="J625">
        <v>0</v>
      </c>
      <c r="M625">
        <v>0</v>
      </c>
      <c r="N625">
        <v>0</v>
      </c>
      <c r="O625">
        <v>1</v>
      </c>
      <c r="P625">
        <v>1</v>
      </c>
      <c r="Q625">
        <v>1</v>
      </c>
      <c r="R625">
        <v>0</v>
      </c>
      <c r="S625">
        <v>1</v>
      </c>
      <c r="T625">
        <v>0</v>
      </c>
      <c r="U625">
        <v>1</v>
      </c>
      <c r="V625">
        <v>0</v>
      </c>
      <c r="W625">
        <v>1</v>
      </c>
      <c r="X625">
        <v>0</v>
      </c>
      <c r="Y625">
        <v>1</v>
      </c>
      <c r="Z625">
        <v>0</v>
      </c>
      <c r="AA625">
        <v>1</v>
      </c>
      <c r="AB625">
        <v>0</v>
      </c>
      <c r="AC625">
        <v>1</v>
      </c>
      <c r="AD625">
        <v>0</v>
      </c>
      <c r="AE625">
        <v>2</v>
      </c>
      <c r="AF625">
        <v>1</v>
      </c>
      <c r="AG625">
        <v>1</v>
      </c>
      <c r="AH625" t="s">
        <v>13</v>
      </c>
      <c r="AI625">
        <v>0</v>
      </c>
      <c r="AJ625">
        <v>0</v>
      </c>
    </row>
    <row r="626" spans="1:36" x14ac:dyDescent="0.25">
      <c r="A626" s="3" t="s">
        <v>149</v>
      </c>
      <c r="B626" s="3" t="s">
        <v>138</v>
      </c>
      <c r="C626" s="3" t="s">
        <v>178</v>
      </c>
      <c r="D626" s="3">
        <v>2018</v>
      </c>
      <c r="E626" s="3" t="s">
        <v>33</v>
      </c>
      <c r="F626" t="s">
        <v>34</v>
      </c>
      <c r="I626">
        <v>0</v>
      </c>
      <c r="J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 t="s">
        <v>13</v>
      </c>
      <c r="AI626">
        <v>0</v>
      </c>
      <c r="AJ626">
        <v>0</v>
      </c>
    </row>
    <row r="627" spans="1:36" x14ac:dyDescent="0.25">
      <c r="A627" s="3" t="s">
        <v>149</v>
      </c>
      <c r="B627" s="3" t="s">
        <v>138</v>
      </c>
      <c r="C627" s="3" t="s">
        <v>178</v>
      </c>
      <c r="D627" s="3">
        <v>2018</v>
      </c>
      <c r="E627" s="3" t="s">
        <v>35</v>
      </c>
      <c r="F627" t="s">
        <v>36</v>
      </c>
      <c r="I627">
        <v>0</v>
      </c>
      <c r="J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5</v>
      </c>
      <c r="AF627">
        <v>0</v>
      </c>
      <c r="AG627">
        <v>5</v>
      </c>
      <c r="AH627" t="s">
        <v>13</v>
      </c>
      <c r="AI627">
        <v>0</v>
      </c>
      <c r="AJ627">
        <v>0</v>
      </c>
    </row>
    <row r="628" spans="1:36" x14ac:dyDescent="0.25">
      <c r="A628" s="3" t="s">
        <v>149</v>
      </c>
      <c r="B628" s="3" t="s">
        <v>138</v>
      </c>
      <c r="C628" s="3" t="s">
        <v>178</v>
      </c>
      <c r="D628" s="3">
        <v>2018</v>
      </c>
      <c r="E628" s="3" t="s">
        <v>37</v>
      </c>
      <c r="F628" t="s">
        <v>38</v>
      </c>
      <c r="I628">
        <v>0</v>
      </c>
      <c r="J628">
        <v>0</v>
      </c>
      <c r="M628">
        <v>2</v>
      </c>
      <c r="N628">
        <v>2</v>
      </c>
      <c r="O628">
        <v>2</v>
      </c>
      <c r="P628">
        <v>0</v>
      </c>
      <c r="Q628">
        <v>2</v>
      </c>
      <c r="R628">
        <v>0</v>
      </c>
      <c r="S628">
        <v>2</v>
      </c>
      <c r="T628">
        <v>0</v>
      </c>
      <c r="U628">
        <v>2</v>
      </c>
      <c r="V628">
        <v>0</v>
      </c>
      <c r="W628">
        <v>2</v>
      </c>
      <c r="X628">
        <v>0</v>
      </c>
      <c r="Y628">
        <v>2</v>
      </c>
      <c r="Z628">
        <v>0</v>
      </c>
      <c r="AA628">
        <v>2</v>
      </c>
      <c r="AB628">
        <v>0</v>
      </c>
      <c r="AC628">
        <v>2</v>
      </c>
      <c r="AD628">
        <v>0</v>
      </c>
      <c r="AE628">
        <v>2</v>
      </c>
      <c r="AF628">
        <v>2</v>
      </c>
      <c r="AG628">
        <v>3</v>
      </c>
      <c r="AH628" t="s">
        <v>13</v>
      </c>
      <c r="AI628">
        <v>0</v>
      </c>
      <c r="AJ628">
        <v>0</v>
      </c>
    </row>
    <row r="629" spans="1:36" x14ac:dyDescent="0.25">
      <c r="A629" s="3" t="s">
        <v>149</v>
      </c>
      <c r="B629" s="3" t="s">
        <v>138</v>
      </c>
      <c r="C629" s="3" t="s">
        <v>178</v>
      </c>
      <c r="D629" s="3">
        <v>2018</v>
      </c>
      <c r="E629" s="3" t="s">
        <v>39</v>
      </c>
      <c r="F629" t="s">
        <v>40</v>
      </c>
      <c r="I629">
        <v>0</v>
      </c>
      <c r="J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 t="s">
        <v>13</v>
      </c>
      <c r="AI629">
        <v>0</v>
      </c>
      <c r="AJ629">
        <v>0</v>
      </c>
    </row>
    <row r="630" spans="1:36" x14ac:dyDescent="0.25">
      <c r="A630" s="3" t="s">
        <v>149</v>
      </c>
      <c r="B630" s="3" t="s">
        <v>138</v>
      </c>
      <c r="C630" s="3" t="s">
        <v>178</v>
      </c>
      <c r="D630" s="3">
        <v>2018</v>
      </c>
      <c r="E630" s="3" t="s">
        <v>41</v>
      </c>
      <c r="F630">
        <v>0</v>
      </c>
      <c r="I630">
        <v>0</v>
      </c>
      <c r="J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 t="s">
        <v>13</v>
      </c>
      <c r="AI630">
        <v>0</v>
      </c>
      <c r="AJ630">
        <v>0</v>
      </c>
    </row>
    <row r="631" spans="1:36" x14ac:dyDescent="0.25">
      <c r="A631" s="3" t="s">
        <v>149</v>
      </c>
      <c r="B631" s="3" t="s">
        <v>138</v>
      </c>
      <c r="C631" s="3" t="s">
        <v>178</v>
      </c>
      <c r="D631" s="3">
        <v>2018</v>
      </c>
      <c r="E631" s="3">
        <v>6</v>
      </c>
      <c r="F631" t="s">
        <v>42</v>
      </c>
      <c r="I631">
        <v>0</v>
      </c>
      <c r="J631">
        <v>0</v>
      </c>
      <c r="M631">
        <v>1</v>
      </c>
      <c r="N631">
        <v>1</v>
      </c>
      <c r="O631">
        <v>3</v>
      </c>
      <c r="P631">
        <v>2</v>
      </c>
      <c r="Q631">
        <v>3</v>
      </c>
      <c r="R631">
        <v>0</v>
      </c>
      <c r="S631">
        <v>3</v>
      </c>
      <c r="T631">
        <v>0</v>
      </c>
      <c r="U631">
        <v>3</v>
      </c>
      <c r="V631">
        <v>0</v>
      </c>
      <c r="W631">
        <v>3</v>
      </c>
      <c r="X631">
        <v>0</v>
      </c>
      <c r="Y631">
        <v>3</v>
      </c>
      <c r="Z631">
        <v>0</v>
      </c>
      <c r="AA631">
        <v>3</v>
      </c>
      <c r="AB631">
        <v>0</v>
      </c>
      <c r="AC631">
        <v>3</v>
      </c>
      <c r="AD631">
        <v>0</v>
      </c>
      <c r="AE631">
        <v>0</v>
      </c>
      <c r="AF631">
        <v>3</v>
      </c>
      <c r="AG631">
        <v>9</v>
      </c>
      <c r="AH631" t="s">
        <v>13</v>
      </c>
      <c r="AI631">
        <v>0</v>
      </c>
      <c r="AJ631">
        <v>0</v>
      </c>
    </row>
    <row r="632" spans="1:36" x14ac:dyDescent="0.25">
      <c r="A632" s="3" t="s">
        <v>149</v>
      </c>
      <c r="B632" s="3" t="s">
        <v>138</v>
      </c>
      <c r="C632" s="3" t="s">
        <v>178</v>
      </c>
      <c r="D632" s="3">
        <v>2018</v>
      </c>
      <c r="E632" s="3" t="s">
        <v>43</v>
      </c>
      <c r="F632" t="s">
        <v>44</v>
      </c>
      <c r="I632">
        <v>0</v>
      </c>
      <c r="J632">
        <v>0</v>
      </c>
      <c r="M632">
        <v>2</v>
      </c>
      <c r="N632">
        <v>2</v>
      </c>
      <c r="O632">
        <v>8</v>
      </c>
      <c r="P632">
        <v>6</v>
      </c>
      <c r="Q632">
        <v>8</v>
      </c>
      <c r="R632">
        <v>0</v>
      </c>
      <c r="S632">
        <v>8</v>
      </c>
      <c r="T632">
        <v>0</v>
      </c>
      <c r="U632">
        <v>8</v>
      </c>
      <c r="V632">
        <v>0</v>
      </c>
      <c r="W632">
        <v>8</v>
      </c>
      <c r="X632">
        <v>0</v>
      </c>
      <c r="Y632">
        <v>8</v>
      </c>
      <c r="Z632">
        <v>0</v>
      </c>
      <c r="AA632">
        <v>8</v>
      </c>
      <c r="AB632">
        <v>0</v>
      </c>
      <c r="AC632">
        <v>8</v>
      </c>
      <c r="AD632">
        <v>0</v>
      </c>
      <c r="AE632">
        <v>20</v>
      </c>
      <c r="AF632">
        <v>8</v>
      </c>
      <c r="AG632">
        <v>24</v>
      </c>
      <c r="AH632" t="s">
        <v>13</v>
      </c>
      <c r="AI632">
        <v>0</v>
      </c>
      <c r="AJ632">
        <v>0</v>
      </c>
    </row>
    <row r="633" spans="1:36" x14ac:dyDescent="0.25">
      <c r="A633" s="3" t="s">
        <v>149</v>
      </c>
      <c r="B633" s="3" t="s">
        <v>138</v>
      </c>
      <c r="C633" s="3" t="s">
        <v>178</v>
      </c>
      <c r="D633" s="3">
        <v>2018</v>
      </c>
      <c r="E633" s="3" t="s">
        <v>45</v>
      </c>
      <c r="F633" t="s">
        <v>46</v>
      </c>
      <c r="I633">
        <v>0</v>
      </c>
      <c r="J633">
        <v>0</v>
      </c>
      <c r="M633">
        <v>1</v>
      </c>
      <c r="N633">
        <v>1</v>
      </c>
      <c r="O633">
        <v>3</v>
      </c>
      <c r="P633">
        <v>2</v>
      </c>
      <c r="Q633">
        <v>3</v>
      </c>
      <c r="R633">
        <v>0</v>
      </c>
      <c r="S633">
        <v>3</v>
      </c>
      <c r="T633">
        <v>0</v>
      </c>
      <c r="U633">
        <v>3</v>
      </c>
      <c r="V633">
        <v>0</v>
      </c>
      <c r="W633">
        <v>3</v>
      </c>
      <c r="X633">
        <v>0</v>
      </c>
      <c r="Y633">
        <v>3</v>
      </c>
      <c r="Z633">
        <v>0</v>
      </c>
      <c r="AA633">
        <v>3</v>
      </c>
      <c r="AB633">
        <v>0</v>
      </c>
      <c r="AC633">
        <v>3</v>
      </c>
      <c r="AD633">
        <v>0</v>
      </c>
      <c r="AE633">
        <v>12</v>
      </c>
      <c r="AF633">
        <v>3</v>
      </c>
      <c r="AG633">
        <v>13</v>
      </c>
      <c r="AH633" t="s">
        <v>13</v>
      </c>
      <c r="AI633">
        <v>0</v>
      </c>
      <c r="AJ633">
        <v>0</v>
      </c>
    </row>
    <row r="634" spans="1:36" x14ac:dyDescent="0.25">
      <c r="A634" s="3" t="s">
        <v>149</v>
      </c>
      <c r="B634" s="3" t="s">
        <v>138</v>
      </c>
      <c r="C634" s="3" t="s">
        <v>178</v>
      </c>
      <c r="D634" s="3">
        <v>2018</v>
      </c>
      <c r="E634" s="3" t="s">
        <v>47</v>
      </c>
      <c r="F634" t="s">
        <v>48</v>
      </c>
      <c r="I634">
        <v>0</v>
      </c>
      <c r="J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2</v>
      </c>
      <c r="AF634">
        <v>0</v>
      </c>
      <c r="AG634">
        <v>2</v>
      </c>
      <c r="AH634" t="s">
        <v>13</v>
      </c>
      <c r="AI634">
        <v>0</v>
      </c>
      <c r="AJ634">
        <v>0</v>
      </c>
    </row>
    <row r="635" spans="1:36" x14ac:dyDescent="0.25">
      <c r="A635" s="3" t="s">
        <v>149</v>
      </c>
      <c r="B635" s="3" t="s">
        <v>138</v>
      </c>
      <c r="C635" s="3" t="s">
        <v>178</v>
      </c>
      <c r="D635" s="3">
        <v>2018</v>
      </c>
      <c r="E635" s="3">
        <v>7</v>
      </c>
      <c r="F635" t="s">
        <v>49</v>
      </c>
      <c r="I635">
        <v>0</v>
      </c>
      <c r="J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 t="s">
        <v>13</v>
      </c>
      <c r="AI635">
        <v>0</v>
      </c>
      <c r="AJ635">
        <v>0</v>
      </c>
    </row>
    <row r="636" spans="1:36" x14ac:dyDescent="0.25">
      <c r="A636" s="3" t="s">
        <v>149</v>
      </c>
      <c r="B636" s="3" t="s">
        <v>138</v>
      </c>
      <c r="C636" s="3" t="s">
        <v>178</v>
      </c>
      <c r="D636" s="3">
        <v>2018</v>
      </c>
      <c r="E636" s="3" t="s">
        <v>50</v>
      </c>
      <c r="F636" t="s">
        <v>44</v>
      </c>
      <c r="I636">
        <v>0</v>
      </c>
      <c r="J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 t="s">
        <v>13</v>
      </c>
      <c r="AI636">
        <v>0</v>
      </c>
      <c r="AJ636">
        <v>0</v>
      </c>
    </row>
    <row r="637" spans="1:36" x14ac:dyDescent="0.25">
      <c r="A637" s="3" t="s">
        <v>149</v>
      </c>
      <c r="B637" s="3" t="s">
        <v>138</v>
      </c>
      <c r="C637" s="3" t="s">
        <v>178</v>
      </c>
      <c r="D637" s="3">
        <v>2018</v>
      </c>
      <c r="E637" s="3" t="s">
        <v>51</v>
      </c>
      <c r="F637" t="s">
        <v>46</v>
      </c>
      <c r="I637">
        <v>0</v>
      </c>
      <c r="J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 t="s">
        <v>13</v>
      </c>
      <c r="AI637">
        <v>0</v>
      </c>
      <c r="AJ637">
        <v>0</v>
      </c>
    </row>
    <row r="638" spans="1:36" x14ac:dyDescent="0.25">
      <c r="A638" s="3" t="s">
        <v>149</v>
      </c>
      <c r="B638" s="3" t="s">
        <v>138</v>
      </c>
      <c r="C638" s="3" t="s">
        <v>178</v>
      </c>
      <c r="D638" s="3">
        <v>2018</v>
      </c>
      <c r="E638" s="3" t="s">
        <v>52</v>
      </c>
      <c r="F638" t="s">
        <v>53</v>
      </c>
      <c r="I638">
        <v>0</v>
      </c>
      <c r="J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 t="s">
        <v>13</v>
      </c>
      <c r="AI638">
        <v>0</v>
      </c>
      <c r="AJ638">
        <v>0</v>
      </c>
    </row>
    <row r="639" spans="1:36" x14ac:dyDescent="0.25">
      <c r="A639" s="3" t="s">
        <v>149</v>
      </c>
      <c r="B639" s="3" t="s">
        <v>138</v>
      </c>
      <c r="C639" s="3" t="s">
        <v>178</v>
      </c>
      <c r="D639" s="3">
        <v>2018</v>
      </c>
      <c r="E639" s="3">
        <v>8</v>
      </c>
      <c r="F639" t="s">
        <v>54</v>
      </c>
      <c r="I639">
        <v>0</v>
      </c>
      <c r="J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 t="s">
        <v>13</v>
      </c>
      <c r="AI639">
        <v>0</v>
      </c>
      <c r="AJ639">
        <v>0</v>
      </c>
    </row>
    <row r="640" spans="1:36" x14ac:dyDescent="0.25">
      <c r="A640" s="3" t="s">
        <v>149</v>
      </c>
      <c r="B640" s="3" t="s">
        <v>138</v>
      </c>
      <c r="C640" s="3" t="s">
        <v>178</v>
      </c>
      <c r="D640" s="3">
        <v>2018</v>
      </c>
      <c r="E640" s="3" t="s">
        <v>55</v>
      </c>
      <c r="F640" t="s">
        <v>16</v>
      </c>
      <c r="I640">
        <v>0</v>
      </c>
      <c r="J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 t="s">
        <v>13</v>
      </c>
      <c r="AI640">
        <v>0</v>
      </c>
      <c r="AJ640">
        <v>0</v>
      </c>
    </row>
    <row r="641" spans="1:36" x14ac:dyDescent="0.25">
      <c r="A641" s="3" t="s">
        <v>149</v>
      </c>
      <c r="B641" s="3" t="s">
        <v>138</v>
      </c>
      <c r="C641" s="3" t="s">
        <v>178</v>
      </c>
      <c r="D641" s="3">
        <v>2018</v>
      </c>
      <c r="E641" s="3" t="s">
        <v>56</v>
      </c>
      <c r="F641" t="s">
        <v>20</v>
      </c>
      <c r="I641">
        <v>0</v>
      </c>
      <c r="J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 t="s">
        <v>13</v>
      </c>
      <c r="AI641">
        <v>0</v>
      </c>
      <c r="AJ641">
        <v>0</v>
      </c>
    </row>
    <row r="642" spans="1:36" x14ac:dyDescent="0.25">
      <c r="A642" s="3" t="s">
        <v>149</v>
      </c>
      <c r="B642" s="3" t="s">
        <v>138</v>
      </c>
      <c r="C642" s="3" t="s">
        <v>178</v>
      </c>
      <c r="D642" s="3">
        <v>2018</v>
      </c>
      <c r="E642" s="3" t="s">
        <v>57</v>
      </c>
      <c r="F642" t="s">
        <v>58</v>
      </c>
      <c r="I642">
        <v>0</v>
      </c>
      <c r="J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 t="s">
        <v>13</v>
      </c>
      <c r="AI642">
        <v>0</v>
      </c>
      <c r="AJ642">
        <v>0</v>
      </c>
    </row>
    <row r="643" spans="1:36" x14ac:dyDescent="0.25">
      <c r="A643" s="3" t="s">
        <v>149</v>
      </c>
      <c r="B643" s="3" t="s">
        <v>138</v>
      </c>
      <c r="C643" s="3" t="s">
        <v>178</v>
      </c>
      <c r="D643" s="3">
        <v>2018</v>
      </c>
      <c r="E643" s="3">
        <v>9</v>
      </c>
      <c r="F643" t="s">
        <v>59</v>
      </c>
      <c r="I643">
        <v>0</v>
      </c>
      <c r="J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 t="s">
        <v>13</v>
      </c>
      <c r="AI643">
        <v>0</v>
      </c>
      <c r="AJ643">
        <v>0</v>
      </c>
    </row>
    <row r="644" spans="1:36" x14ac:dyDescent="0.25">
      <c r="A644" s="3" t="s">
        <v>149</v>
      </c>
      <c r="B644" s="3" t="s">
        <v>138</v>
      </c>
      <c r="C644" s="3" t="s">
        <v>178</v>
      </c>
      <c r="D644" s="3">
        <v>2018</v>
      </c>
      <c r="E644" s="3">
        <v>10</v>
      </c>
      <c r="F644" t="s">
        <v>60</v>
      </c>
      <c r="I644">
        <v>0</v>
      </c>
      <c r="J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 t="s">
        <v>13</v>
      </c>
      <c r="AI644">
        <v>0</v>
      </c>
      <c r="AJ644">
        <v>0</v>
      </c>
    </row>
    <row r="645" spans="1:36" x14ac:dyDescent="0.25">
      <c r="A645" s="3" t="s">
        <v>149</v>
      </c>
      <c r="B645" s="3" t="s">
        <v>138</v>
      </c>
      <c r="C645" s="3" t="s">
        <v>178</v>
      </c>
      <c r="D645" s="3">
        <v>2018</v>
      </c>
      <c r="E645" s="3">
        <v>11</v>
      </c>
      <c r="F645" t="s">
        <v>61</v>
      </c>
      <c r="I645">
        <v>0</v>
      </c>
      <c r="J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 t="s">
        <v>13</v>
      </c>
      <c r="AI645">
        <v>0</v>
      </c>
      <c r="AJ645">
        <v>0</v>
      </c>
    </row>
    <row r="646" spans="1:36" x14ac:dyDescent="0.25">
      <c r="A646" s="3" t="s">
        <v>149</v>
      </c>
      <c r="B646" s="3" t="s">
        <v>138</v>
      </c>
      <c r="C646" s="3" t="s">
        <v>178</v>
      </c>
      <c r="D646" s="3">
        <v>2018</v>
      </c>
      <c r="E646" s="3" t="s">
        <v>62</v>
      </c>
      <c r="F646" t="s">
        <v>63</v>
      </c>
      <c r="I646">
        <v>0</v>
      </c>
      <c r="J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 t="s">
        <v>13</v>
      </c>
      <c r="AI646">
        <v>0</v>
      </c>
      <c r="AJ646">
        <v>0</v>
      </c>
    </row>
    <row r="647" spans="1:36" x14ac:dyDescent="0.25">
      <c r="A647" s="3" t="s">
        <v>149</v>
      </c>
      <c r="B647" s="3" t="s">
        <v>138</v>
      </c>
      <c r="C647" s="3" t="s">
        <v>178</v>
      </c>
      <c r="D647" s="3">
        <v>2018</v>
      </c>
      <c r="E647" s="3" t="s">
        <v>64</v>
      </c>
      <c r="F647" t="s">
        <v>65</v>
      </c>
      <c r="I647">
        <v>0</v>
      </c>
      <c r="J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 t="s">
        <v>13</v>
      </c>
      <c r="AI647">
        <v>0</v>
      </c>
      <c r="AJ647">
        <v>0</v>
      </c>
    </row>
    <row r="648" spans="1:36" x14ac:dyDescent="0.25">
      <c r="A648" s="3" t="s">
        <v>149</v>
      </c>
      <c r="B648" s="3" t="s">
        <v>138</v>
      </c>
      <c r="C648" s="3" t="s">
        <v>178</v>
      </c>
      <c r="D648" s="3">
        <v>2018</v>
      </c>
      <c r="E648" s="3" t="s">
        <v>66</v>
      </c>
      <c r="F648" t="s">
        <v>20</v>
      </c>
      <c r="I648">
        <v>0</v>
      </c>
      <c r="J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 t="s">
        <v>13</v>
      </c>
      <c r="AI648">
        <v>0</v>
      </c>
      <c r="AJ648">
        <v>0</v>
      </c>
    </row>
    <row r="649" spans="1:36" x14ac:dyDescent="0.25">
      <c r="A649" s="3" t="s">
        <v>149</v>
      </c>
      <c r="B649" s="3" t="s">
        <v>138</v>
      </c>
      <c r="C649" s="3" t="s">
        <v>178</v>
      </c>
      <c r="D649" s="3">
        <v>2018</v>
      </c>
      <c r="E649" s="3" t="s">
        <v>67</v>
      </c>
      <c r="F649" t="s">
        <v>18</v>
      </c>
      <c r="I649">
        <v>0</v>
      </c>
      <c r="J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 t="s">
        <v>13</v>
      </c>
      <c r="AI649">
        <v>0</v>
      </c>
      <c r="AJ649">
        <v>0</v>
      </c>
    </row>
    <row r="650" spans="1:36" x14ac:dyDescent="0.25">
      <c r="A650" s="3" t="s">
        <v>149</v>
      </c>
      <c r="B650" s="3" t="s">
        <v>138</v>
      </c>
      <c r="C650" s="3" t="s">
        <v>178</v>
      </c>
      <c r="D650" s="3">
        <v>2018</v>
      </c>
      <c r="E650" s="3">
        <v>12</v>
      </c>
      <c r="F650" t="s">
        <v>68</v>
      </c>
      <c r="I650">
        <v>0</v>
      </c>
      <c r="J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 t="s">
        <v>13</v>
      </c>
      <c r="AI650">
        <v>0</v>
      </c>
      <c r="AJ650">
        <v>0</v>
      </c>
    </row>
    <row r="651" spans="1:36" x14ac:dyDescent="0.25">
      <c r="A651" s="3" t="s">
        <v>149</v>
      </c>
      <c r="B651" s="3" t="s">
        <v>138</v>
      </c>
      <c r="C651" s="3" t="s">
        <v>178</v>
      </c>
      <c r="D651" s="3">
        <v>2018</v>
      </c>
      <c r="E651" s="3" t="s">
        <v>69</v>
      </c>
      <c r="F651" t="s">
        <v>70</v>
      </c>
      <c r="I651">
        <v>0</v>
      </c>
      <c r="J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 t="s">
        <v>13</v>
      </c>
      <c r="AI651">
        <v>0</v>
      </c>
      <c r="AJ651">
        <v>0</v>
      </c>
    </row>
    <row r="652" spans="1:36" x14ac:dyDescent="0.25">
      <c r="A652" s="3" t="s">
        <v>149</v>
      </c>
      <c r="B652" s="3" t="s">
        <v>138</v>
      </c>
      <c r="C652" s="3" t="s">
        <v>178</v>
      </c>
      <c r="D652" s="3">
        <v>2018</v>
      </c>
      <c r="E652" s="3" t="s">
        <v>71</v>
      </c>
      <c r="F652" t="s">
        <v>72</v>
      </c>
      <c r="I652">
        <v>0</v>
      </c>
      <c r="J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 t="s">
        <v>13</v>
      </c>
      <c r="AI652">
        <v>0</v>
      </c>
      <c r="AJ652">
        <v>0</v>
      </c>
    </row>
    <row r="653" spans="1:36" x14ac:dyDescent="0.25">
      <c r="A653" s="3" t="s">
        <v>149</v>
      </c>
      <c r="B653" s="3" t="s">
        <v>138</v>
      </c>
      <c r="C653" s="3" t="s">
        <v>178</v>
      </c>
      <c r="D653" s="3">
        <v>2018</v>
      </c>
      <c r="E653" s="3" t="s">
        <v>73</v>
      </c>
      <c r="F653" t="s">
        <v>16</v>
      </c>
      <c r="I653">
        <v>0</v>
      </c>
      <c r="J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 t="s">
        <v>13</v>
      </c>
      <c r="AI653">
        <v>0</v>
      </c>
      <c r="AJ653">
        <v>0</v>
      </c>
    </row>
    <row r="654" spans="1:36" x14ac:dyDescent="0.25">
      <c r="A654" s="3" t="s">
        <v>149</v>
      </c>
      <c r="B654" s="3" t="s">
        <v>138</v>
      </c>
      <c r="C654" s="3" t="s">
        <v>178</v>
      </c>
      <c r="D654" s="3">
        <v>2018</v>
      </c>
      <c r="E654" s="3" t="s">
        <v>74</v>
      </c>
      <c r="F654" t="s">
        <v>20</v>
      </c>
      <c r="I654">
        <v>0</v>
      </c>
      <c r="J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 t="s">
        <v>13</v>
      </c>
      <c r="AI654">
        <v>0</v>
      </c>
      <c r="AJ654">
        <v>0</v>
      </c>
    </row>
    <row r="655" spans="1:36" x14ac:dyDescent="0.25">
      <c r="A655" s="3" t="s">
        <v>149</v>
      </c>
      <c r="B655" s="3" t="s">
        <v>138</v>
      </c>
      <c r="C655" s="3" t="s">
        <v>178</v>
      </c>
      <c r="D655" s="3">
        <v>2018</v>
      </c>
      <c r="E655" s="3">
        <v>0</v>
      </c>
      <c r="F655" t="s">
        <v>75</v>
      </c>
      <c r="I655">
        <v>0</v>
      </c>
      <c r="J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</row>
    <row r="656" spans="1:36" x14ac:dyDescent="0.25">
      <c r="A656" s="3" t="s">
        <v>149</v>
      </c>
      <c r="B656" s="3" t="s">
        <v>138</v>
      </c>
      <c r="C656" s="3" t="s">
        <v>178</v>
      </c>
      <c r="D656" s="3">
        <v>2018</v>
      </c>
      <c r="E656" s="3">
        <v>13</v>
      </c>
      <c r="F656" t="s">
        <v>76</v>
      </c>
      <c r="I656">
        <v>0</v>
      </c>
      <c r="J656">
        <v>0</v>
      </c>
      <c r="M656">
        <v>0</v>
      </c>
      <c r="N656">
        <v>0</v>
      </c>
      <c r="O656">
        <v>2</v>
      </c>
      <c r="P656">
        <v>2</v>
      </c>
      <c r="Q656">
        <v>2</v>
      </c>
      <c r="R656">
        <v>0</v>
      </c>
      <c r="S656">
        <v>2</v>
      </c>
      <c r="T656">
        <v>0</v>
      </c>
      <c r="U656">
        <v>2</v>
      </c>
      <c r="V656">
        <v>0</v>
      </c>
      <c r="W656">
        <v>2</v>
      </c>
      <c r="X656">
        <v>0</v>
      </c>
      <c r="Y656">
        <v>2</v>
      </c>
      <c r="Z656">
        <v>0</v>
      </c>
      <c r="AA656">
        <v>2</v>
      </c>
      <c r="AB656">
        <v>0</v>
      </c>
      <c r="AC656">
        <v>2</v>
      </c>
      <c r="AD656">
        <v>0</v>
      </c>
      <c r="AE656">
        <v>0</v>
      </c>
      <c r="AF656">
        <v>2</v>
      </c>
      <c r="AG656">
        <v>3</v>
      </c>
      <c r="AH656" t="s">
        <v>13</v>
      </c>
      <c r="AI656">
        <v>0</v>
      </c>
      <c r="AJ656">
        <v>0</v>
      </c>
    </row>
    <row r="657" spans="1:36" x14ac:dyDescent="0.25">
      <c r="A657" s="3" t="s">
        <v>149</v>
      </c>
      <c r="B657" s="3" t="s">
        <v>138</v>
      </c>
      <c r="C657" s="3" t="s">
        <v>178</v>
      </c>
      <c r="D657" s="3">
        <v>2018</v>
      </c>
      <c r="E657" s="3" t="s">
        <v>77</v>
      </c>
      <c r="F657" t="s">
        <v>78</v>
      </c>
      <c r="I657">
        <v>0</v>
      </c>
      <c r="J657">
        <v>0</v>
      </c>
      <c r="M657">
        <v>0</v>
      </c>
      <c r="N657">
        <v>0</v>
      </c>
      <c r="O657">
        <v>2</v>
      </c>
      <c r="P657">
        <v>2</v>
      </c>
      <c r="Q657">
        <v>2</v>
      </c>
      <c r="R657">
        <v>0</v>
      </c>
      <c r="S657">
        <v>2</v>
      </c>
      <c r="T657">
        <v>0</v>
      </c>
      <c r="U657">
        <v>2</v>
      </c>
      <c r="V657">
        <v>0</v>
      </c>
      <c r="W657">
        <v>2</v>
      </c>
      <c r="X657">
        <v>0</v>
      </c>
      <c r="Y657">
        <v>2</v>
      </c>
      <c r="Z657">
        <v>0</v>
      </c>
      <c r="AA657">
        <v>2</v>
      </c>
      <c r="AB657">
        <v>0</v>
      </c>
      <c r="AC657">
        <v>2</v>
      </c>
      <c r="AD657">
        <v>0</v>
      </c>
      <c r="AE657">
        <v>0</v>
      </c>
      <c r="AF657">
        <v>2</v>
      </c>
      <c r="AG657">
        <v>3</v>
      </c>
      <c r="AH657" t="s">
        <v>13</v>
      </c>
      <c r="AI657">
        <v>0</v>
      </c>
      <c r="AJ657">
        <v>0</v>
      </c>
    </row>
    <row r="658" spans="1:36" x14ac:dyDescent="0.25">
      <c r="A658" s="3" t="s">
        <v>149</v>
      </c>
      <c r="B658" s="3" t="s">
        <v>138</v>
      </c>
      <c r="C658" s="3" t="s">
        <v>178</v>
      </c>
      <c r="D658" s="3">
        <v>2018</v>
      </c>
      <c r="E658" s="3" t="s">
        <v>79</v>
      </c>
      <c r="F658" t="s">
        <v>80</v>
      </c>
      <c r="I658">
        <v>0</v>
      </c>
      <c r="J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 t="s">
        <v>13</v>
      </c>
      <c r="AI658">
        <v>0</v>
      </c>
      <c r="AJ658">
        <v>0</v>
      </c>
    </row>
    <row r="659" spans="1:36" x14ac:dyDescent="0.25">
      <c r="A659" s="3" t="s">
        <v>149</v>
      </c>
      <c r="B659" s="3" t="s">
        <v>138</v>
      </c>
      <c r="C659" s="3" t="s">
        <v>178</v>
      </c>
      <c r="D659" s="3">
        <v>2018</v>
      </c>
      <c r="E659" s="3">
        <v>14</v>
      </c>
      <c r="F659" t="s">
        <v>81</v>
      </c>
      <c r="I659">
        <v>0</v>
      </c>
      <c r="J659">
        <v>0</v>
      </c>
      <c r="M659">
        <v>0</v>
      </c>
      <c r="N659">
        <v>0</v>
      </c>
      <c r="O659">
        <v>11</v>
      </c>
      <c r="P659">
        <v>11</v>
      </c>
      <c r="Q659">
        <v>11</v>
      </c>
      <c r="R659">
        <v>0</v>
      </c>
      <c r="S659">
        <v>11</v>
      </c>
      <c r="T659">
        <v>0</v>
      </c>
      <c r="U659">
        <v>11</v>
      </c>
      <c r="V659">
        <v>0</v>
      </c>
      <c r="W659">
        <v>11</v>
      </c>
      <c r="X659">
        <v>0</v>
      </c>
      <c r="Y659">
        <v>11</v>
      </c>
      <c r="Z659">
        <v>0</v>
      </c>
      <c r="AA659">
        <v>11</v>
      </c>
      <c r="AB659">
        <v>0</v>
      </c>
      <c r="AC659">
        <v>11</v>
      </c>
      <c r="AD659">
        <v>0</v>
      </c>
      <c r="AE659">
        <v>0</v>
      </c>
      <c r="AF659">
        <v>11</v>
      </c>
      <c r="AG659">
        <v>16</v>
      </c>
      <c r="AH659" t="s">
        <v>13</v>
      </c>
      <c r="AI659">
        <v>0</v>
      </c>
      <c r="AJ659">
        <v>0</v>
      </c>
    </row>
    <row r="660" spans="1:36" x14ac:dyDescent="0.25">
      <c r="A660" s="3" t="s">
        <v>149</v>
      </c>
      <c r="B660" s="3" t="s">
        <v>138</v>
      </c>
      <c r="C660" s="3" t="s">
        <v>178</v>
      </c>
      <c r="D660" s="3">
        <v>2018</v>
      </c>
      <c r="E660" s="3" t="s">
        <v>82</v>
      </c>
      <c r="F660" t="s">
        <v>83</v>
      </c>
      <c r="I660">
        <v>0</v>
      </c>
      <c r="J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 t="s">
        <v>13</v>
      </c>
      <c r="AI660">
        <v>0</v>
      </c>
      <c r="AJ660">
        <v>0</v>
      </c>
    </row>
    <row r="661" spans="1:36" x14ac:dyDescent="0.25">
      <c r="A661" s="3" t="s">
        <v>149</v>
      </c>
      <c r="B661" s="3" t="s">
        <v>138</v>
      </c>
      <c r="C661" s="3" t="s">
        <v>178</v>
      </c>
      <c r="D661" s="3">
        <v>2018</v>
      </c>
      <c r="E661" s="3" t="s">
        <v>84</v>
      </c>
      <c r="F661" t="s">
        <v>85</v>
      </c>
      <c r="I661">
        <v>0</v>
      </c>
      <c r="J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 t="s">
        <v>13</v>
      </c>
      <c r="AI661">
        <v>0</v>
      </c>
      <c r="AJ661">
        <v>0</v>
      </c>
    </row>
    <row r="662" spans="1:36" x14ac:dyDescent="0.25">
      <c r="A662" s="3" t="s">
        <v>149</v>
      </c>
      <c r="B662" s="3" t="s">
        <v>138</v>
      </c>
      <c r="C662" s="3" t="s">
        <v>178</v>
      </c>
      <c r="D662" s="3">
        <v>2018</v>
      </c>
      <c r="E662" s="3" t="s">
        <v>86</v>
      </c>
      <c r="F662" t="s">
        <v>87</v>
      </c>
      <c r="I662">
        <v>0</v>
      </c>
      <c r="J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 t="s">
        <v>13</v>
      </c>
      <c r="AI662">
        <v>0</v>
      </c>
      <c r="AJ662">
        <v>0</v>
      </c>
    </row>
    <row r="663" spans="1:36" x14ac:dyDescent="0.25">
      <c r="A663" s="3" t="s">
        <v>149</v>
      </c>
      <c r="B663" s="3" t="s">
        <v>138</v>
      </c>
      <c r="C663" s="3" t="s">
        <v>178</v>
      </c>
      <c r="D663" s="3">
        <v>2018</v>
      </c>
      <c r="E663" s="3" t="s">
        <v>88</v>
      </c>
      <c r="F663" t="s">
        <v>89</v>
      </c>
      <c r="I663">
        <v>0</v>
      </c>
      <c r="J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 t="s">
        <v>13</v>
      </c>
      <c r="AI663">
        <v>0</v>
      </c>
      <c r="AJ663">
        <v>0</v>
      </c>
    </row>
    <row r="664" spans="1:36" x14ac:dyDescent="0.25">
      <c r="A664" s="3" t="s">
        <v>149</v>
      </c>
      <c r="B664" s="3" t="s">
        <v>138</v>
      </c>
      <c r="C664" s="3" t="s">
        <v>178</v>
      </c>
      <c r="D664" s="3">
        <v>2018</v>
      </c>
      <c r="E664" s="3" t="s">
        <v>90</v>
      </c>
      <c r="F664" t="s">
        <v>91</v>
      </c>
      <c r="I664">
        <v>0</v>
      </c>
      <c r="J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5</v>
      </c>
      <c r="AH664" t="s">
        <v>13</v>
      </c>
      <c r="AI664">
        <v>0</v>
      </c>
      <c r="AJ664">
        <v>0</v>
      </c>
    </row>
    <row r="665" spans="1:36" x14ac:dyDescent="0.25">
      <c r="A665" s="3" t="s">
        <v>149</v>
      </c>
      <c r="B665" s="3" t="s">
        <v>138</v>
      </c>
      <c r="C665" s="3" t="s">
        <v>178</v>
      </c>
      <c r="D665" s="3">
        <v>2018</v>
      </c>
      <c r="E665" s="3" t="s">
        <v>92</v>
      </c>
      <c r="F665" t="s">
        <v>93</v>
      </c>
      <c r="I665">
        <v>0</v>
      </c>
      <c r="J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 t="s">
        <v>13</v>
      </c>
      <c r="AI665">
        <v>0</v>
      </c>
      <c r="AJ665">
        <v>0</v>
      </c>
    </row>
    <row r="666" spans="1:36" x14ac:dyDescent="0.25">
      <c r="A666" s="3" t="s">
        <v>149</v>
      </c>
      <c r="B666" s="3" t="s">
        <v>138</v>
      </c>
      <c r="C666" s="3" t="s">
        <v>178</v>
      </c>
      <c r="D666" s="3">
        <v>2018</v>
      </c>
      <c r="E666" s="3">
        <v>15</v>
      </c>
      <c r="F666" t="s">
        <v>94</v>
      </c>
      <c r="I666">
        <v>0</v>
      </c>
      <c r="J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 t="s">
        <v>13</v>
      </c>
      <c r="AI666">
        <v>0</v>
      </c>
      <c r="AJ666">
        <v>0</v>
      </c>
    </row>
    <row r="667" spans="1:36" x14ac:dyDescent="0.25">
      <c r="A667" s="3" t="s">
        <v>149</v>
      </c>
      <c r="B667" s="3" t="s">
        <v>138</v>
      </c>
      <c r="C667" s="3" t="s">
        <v>178</v>
      </c>
      <c r="D667" s="3">
        <v>2018</v>
      </c>
      <c r="E667" s="3" t="s">
        <v>95</v>
      </c>
      <c r="F667" t="s">
        <v>96</v>
      </c>
      <c r="I667">
        <v>0</v>
      </c>
      <c r="J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 t="s">
        <v>13</v>
      </c>
      <c r="AI667">
        <v>0</v>
      </c>
      <c r="AJ667">
        <v>0</v>
      </c>
    </row>
    <row r="668" spans="1:36" x14ac:dyDescent="0.25">
      <c r="A668" s="3" t="s">
        <v>149</v>
      </c>
      <c r="B668" s="3" t="s">
        <v>138</v>
      </c>
      <c r="C668" s="3" t="s">
        <v>178</v>
      </c>
      <c r="D668" s="3">
        <v>2018</v>
      </c>
      <c r="E668" s="3">
        <v>0</v>
      </c>
      <c r="F668" t="s">
        <v>97</v>
      </c>
      <c r="I668">
        <v>0</v>
      </c>
      <c r="J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</row>
    <row r="669" spans="1:36" x14ac:dyDescent="0.25">
      <c r="A669" s="3" t="s">
        <v>149</v>
      </c>
      <c r="B669" s="3" t="s">
        <v>138</v>
      </c>
      <c r="C669" s="3" t="s">
        <v>178</v>
      </c>
      <c r="D669" s="3">
        <v>2018</v>
      </c>
      <c r="E669" s="3">
        <v>0</v>
      </c>
      <c r="F669" t="s">
        <v>98</v>
      </c>
      <c r="I669">
        <v>0</v>
      </c>
      <c r="J669">
        <v>0</v>
      </c>
      <c r="M669">
        <v>1</v>
      </c>
      <c r="N669">
        <v>1</v>
      </c>
      <c r="O669">
        <v>3</v>
      </c>
      <c r="P669">
        <v>2</v>
      </c>
      <c r="Q669">
        <v>3</v>
      </c>
      <c r="R669">
        <v>0</v>
      </c>
      <c r="S669">
        <v>3</v>
      </c>
      <c r="T669">
        <v>0</v>
      </c>
      <c r="U669">
        <v>3</v>
      </c>
      <c r="V669">
        <v>0</v>
      </c>
      <c r="W669">
        <v>3</v>
      </c>
      <c r="X669">
        <v>0</v>
      </c>
      <c r="Y669">
        <v>3</v>
      </c>
      <c r="Z669">
        <v>0</v>
      </c>
      <c r="AA669">
        <v>3</v>
      </c>
      <c r="AB669">
        <v>0</v>
      </c>
      <c r="AC669">
        <v>3</v>
      </c>
      <c r="AD669">
        <v>0</v>
      </c>
      <c r="AE669">
        <v>0</v>
      </c>
      <c r="AF669">
        <v>3</v>
      </c>
      <c r="AG669">
        <v>9</v>
      </c>
      <c r="AH669" t="s">
        <v>13</v>
      </c>
      <c r="AI669">
        <v>0</v>
      </c>
      <c r="AJ669">
        <v>0</v>
      </c>
    </row>
    <row r="670" spans="1:36" x14ac:dyDescent="0.25">
      <c r="A670" s="3" t="s">
        <v>149</v>
      </c>
      <c r="B670" s="3" t="s">
        <v>138</v>
      </c>
      <c r="C670" s="3" t="s">
        <v>178</v>
      </c>
      <c r="D670" s="3">
        <v>2018</v>
      </c>
      <c r="E670" s="3">
        <v>0</v>
      </c>
      <c r="F670" t="s">
        <v>99</v>
      </c>
      <c r="I670">
        <v>0</v>
      </c>
      <c r="J670">
        <v>0</v>
      </c>
      <c r="M670">
        <v>2</v>
      </c>
      <c r="N670">
        <v>2</v>
      </c>
      <c r="O670">
        <v>8</v>
      </c>
      <c r="P670">
        <v>6</v>
      </c>
      <c r="Q670">
        <v>8</v>
      </c>
      <c r="R670">
        <v>0</v>
      </c>
      <c r="S670">
        <v>8</v>
      </c>
      <c r="T670">
        <v>0</v>
      </c>
      <c r="U670">
        <v>8</v>
      </c>
      <c r="V670">
        <v>0</v>
      </c>
      <c r="W670">
        <v>8</v>
      </c>
      <c r="X670">
        <v>0</v>
      </c>
      <c r="Y670">
        <v>8</v>
      </c>
      <c r="Z670">
        <v>0</v>
      </c>
      <c r="AA670">
        <v>8</v>
      </c>
      <c r="AB670">
        <v>0</v>
      </c>
      <c r="AC670">
        <v>8</v>
      </c>
      <c r="AD670">
        <v>0</v>
      </c>
      <c r="AE670">
        <v>20</v>
      </c>
      <c r="AF670">
        <v>8</v>
      </c>
      <c r="AG670">
        <v>24</v>
      </c>
      <c r="AH670" t="s">
        <v>13</v>
      </c>
      <c r="AI670">
        <v>0</v>
      </c>
      <c r="AJ670">
        <v>0</v>
      </c>
    </row>
    <row r="671" spans="1:36" x14ac:dyDescent="0.25">
      <c r="A671" s="3" t="s">
        <v>149</v>
      </c>
      <c r="B671" s="3" t="s">
        <v>138</v>
      </c>
      <c r="C671" s="3" t="s">
        <v>178</v>
      </c>
      <c r="D671" s="3">
        <v>2018</v>
      </c>
      <c r="E671" s="3">
        <v>0</v>
      </c>
      <c r="F671" t="s">
        <v>100</v>
      </c>
      <c r="I671">
        <v>0</v>
      </c>
      <c r="J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 t="s">
        <v>13</v>
      </c>
      <c r="AI671">
        <v>0</v>
      </c>
      <c r="AJ671">
        <v>0</v>
      </c>
    </row>
    <row r="672" spans="1:36" x14ac:dyDescent="0.25">
      <c r="A672" s="3" t="s">
        <v>149</v>
      </c>
      <c r="B672" s="3" t="s">
        <v>138</v>
      </c>
      <c r="C672" s="3" t="s">
        <v>178</v>
      </c>
      <c r="D672" s="3">
        <v>2018</v>
      </c>
      <c r="E672" s="3">
        <v>0</v>
      </c>
      <c r="F672" t="s">
        <v>101</v>
      </c>
      <c r="I672">
        <v>0</v>
      </c>
      <c r="J672">
        <v>0</v>
      </c>
      <c r="M672">
        <v>1</v>
      </c>
      <c r="N672">
        <v>1</v>
      </c>
      <c r="O672">
        <v>3</v>
      </c>
      <c r="P672">
        <v>2</v>
      </c>
      <c r="Q672">
        <v>3</v>
      </c>
      <c r="R672">
        <v>0</v>
      </c>
      <c r="S672">
        <v>3</v>
      </c>
      <c r="T672">
        <v>0</v>
      </c>
      <c r="U672">
        <v>3</v>
      </c>
      <c r="V672">
        <v>0</v>
      </c>
      <c r="W672">
        <v>3</v>
      </c>
      <c r="X672">
        <v>0</v>
      </c>
      <c r="Y672">
        <v>3</v>
      </c>
      <c r="Z672">
        <v>0</v>
      </c>
      <c r="AA672">
        <v>3</v>
      </c>
      <c r="AB672">
        <v>0</v>
      </c>
      <c r="AC672">
        <v>3</v>
      </c>
      <c r="AD672">
        <v>0</v>
      </c>
      <c r="AE672">
        <v>12</v>
      </c>
      <c r="AF672">
        <v>3</v>
      </c>
      <c r="AG672">
        <v>13</v>
      </c>
      <c r="AH672" t="s">
        <v>13</v>
      </c>
      <c r="AI672">
        <v>0</v>
      </c>
      <c r="AJ672">
        <v>0</v>
      </c>
    </row>
    <row r="673" spans="1:36" x14ac:dyDescent="0.25">
      <c r="A673" s="3" t="s">
        <v>149</v>
      </c>
      <c r="B673" s="3" t="s">
        <v>138</v>
      </c>
      <c r="C673" s="3" t="s">
        <v>178</v>
      </c>
      <c r="D673" s="3">
        <v>2018</v>
      </c>
      <c r="E673" s="3">
        <v>0</v>
      </c>
      <c r="F673" t="s">
        <v>102</v>
      </c>
      <c r="I673">
        <v>0</v>
      </c>
      <c r="J673">
        <v>0</v>
      </c>
      <c r="M673">
        <v>0</v>
      </c>
      <c r="N673">
        <v>0</v>
      </c>
      <c r="O673">
        <v>11</v>
      </c>
      <c r="P673">
        <v>11</v>
      </c>
      <c r="Q673">
        <v>11</v>
      </c>
      <c r="R673">
        <v>0</v>
      </c>
      <c r="S673">
        <v>11</v>
      </c>
      <c r="T673">
        <v>0</v>
      </c>
      <c r="U673">
        <v>11</v>
      </c>
      <c r="V673">
        <v>0</v>
      </c>
      <c r="W673">
        <v>11</v>
      </c>
      <c r="X673">
        <v>0</v>
      </c>
      <c r="Y673">
        <v>11</v>
      </c>
      <c r="Z673">
        <v>0</v>
      </c>
      <c r="AA673">
        <v>11</v>
      </c>
      <c r="AB673">
        <v>0</v>
      </c>
      <c r="AC673">
        <v>11</v>
      </c>
      <c r="AD673">
        <v>0</v>
      </c>
      <c r="AE673">
        <v>0</v>
      </c>
      <c r="AF673">
        <v>11</v>
      </c>
      <c r="AG673">
        <v>16</v>
      </c>
      <c r="AH673" t="s">
        <v>13</v>
      </c>
      <c r="AI673">
        <v>0</v>
      </c>
      <c r="AJ673">
        <v>0</v>
      </c>
    </row>
    <row r="674" spans="1:36" x14ac:dyDescent="0.25">
      <c r="A674" s="3" t="s">
        <v>149</v>
      </c>
      <c r="B674" s="3" t="s">
        <v>138</v>
      </c>
      <c r="C674" s="3" t="s">
        <v>178</v>
      </c>
      <c r="D674" s="3">
        <v>2018</v>
      </c>
      <c r="E674" s="3">
        <v>0</v>
      </c>
      <c r="F674" t="s">
        <v>103</v>
      </c>
      <c r="I674">
        <v>0</v>
      </c>
      <c r="J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 t="s">
        <v>13</v>
      </c>
      <c r="AI674">
        <v>0</v>
      </c>
      <c r="AJ674">
        <v>0</v>
      </c>
    </row>
    <row r="675" spans="1:36" x14ac:dyDescent="0.25">
      <c r="A675" s="3" t="s">
        <v>149</v>
      </c>
      <c r="B675" s="3" t="s">
        <v>138</v>
      </c>
      <c r="C675" s="3" t="s">
        <v>178</v>
      </c>
      <c r="D675" s="3">
        <v>2018</v>
      </c>
      <c r="E675" s="3">
        <v>0</v>
      </c>
      <c r="F675" t="s">
        <v>104</v>
      </c>
      <c r="I675">
        <v>0</v>
      </c>
      <c r="J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</row>
    <row r="676" spans="1:36" x14ac:dyDescent="0.25">
      <c r="A676" s="3" t="s">
        <v>149</v>
      </c>
      <c r="B676" s="3" t="s">
        <v>138</v>
      </c>
      <c r="C676" s="3" t="s">
        <v>178</v>
      </c>
      <c r="D676" s="3">
        <v>2018</v>
      </c>
      <c r="E676" s="3">
        <v>16</v>
      </c>
      <c r="F676">
        <v>0</v>
      </c>
      <c r="I676">
        <v>0</v>
      </c>
      <c r="J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 t="s">
        <v>13</v>
      </c>
      <c r="AI676">
        <v>0</v>
      </c>
      <c r="AJ676">
        <v>0</v>
      </c>
    </row>
    <row r="677" spans="1:36" x14ac:dyDescent="0.25">
      <c r="A677" s="3" t="s">
        <v>149</v>
      </c>
      <c r="B677" s="3" t="s">
        <v>138</v>
      </c>
      <c r="C677" s="3" t="s">
        <v>178</v>
      </c>
      <c r="D677" s="3">
        <v>2018</v>
      </c>
      <c r="E677" s="3">
        <v>17</v>
      </c>
      <c r="F677">
        <v>0</v>
      </c>
      <c r="I677">
        <v>0</v>
      </c>
      <c r="J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 t="s">
        <v>13</v>
      </c>
      <c r="AI677">
        <v>0</v>
      </c>
      <c r="AJ677">
        <v>0</v>
      </c>
    </row>
    <row r="678" spans="1:36" x14ac:dyDescent="0.25">
      <c r="A678" s="3" t="s">
        <v>149</v>
      </c>
      <c r="B678" s="3" t="s">
        <v>138</v>
      </c>
      <c r="C678" s="3" t="s">
        <v>178</v>
      </c>
      <c r="D678" s="3">
        <v>2018</v>
      </c>
      <c r="E678" s="3">
        <v>18</v>
      </c>
      <c r="F678">
        <v>0</v>
      </c>
      <c r="I678">
        <v>0</v>
      </c>
      <c r="J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 t="s">
        <v>13</v>
      </c>
      <c r="AI678">
        <v>0</v>
      </c>
      <c r="AJ678">
        <v>0</v>
      </c>
    </row>
    <row r="679" spans="1:36" x14ac:dyDescent="0.25">
      <c r="A679" s="3" t="s">
        <v>149</v>
      </c>
      <c r="B679" s="3" t="s">
        <v>138</v>
      </c>
      <c r="C679" s="3" t="s">
        <v>178</v>
      </c>
      <c r="D679" s="3">
        <v>2018</v>
      </c>
      <c r="E679" s="3">
        <v>19</v>
      </c>
      <c r="F679">
        <v>0</v>
      </c>
      <c r="I679">
        <v>0</v>
      </c>
      <c r="J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 t="s">
        <v>13</v>
      </c>
      <c r="AI679">
        <v>0</v>
      </c>
      <c r="AJ679">
        <v>0</v>
      </c>
    </row>
    <row r="680" spans="1:36" x14ac:dyDescent="0.25">
      <c r="A680" s="3" t="s">
        <v>149</v>
      </c>
      <c r="B680" s="3" t="s">
        <v>138</v>
      </c>
      <c r="C680" s="3" t="s">
        <v>178</v>
      </c>
      <c r="D680" s="3">
        <v>2018</v>
      </c>
      <c r="E680" s="3">
        <v>20</v>
      </c>
      <c r="F680">
        <v>0</v>
      </c>
      <c r="I680">
        <v>0</v>
      </c>
      <c r="J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 t="s">
        <v>13</v>
      </c>
      <c r="AI680">
        <v>0</v>
      </c>
      <c r="AJ680">
        <v>0</v>
      </c>
    </row>
    <row r="681" spans="1:36" x14ac:dyDescent="0.25">
      <c r="A681" s="3" t="s">
        <v>149</v>
      </c>
      <c r="B681" s="3" t="s">
        <v>138</v>
      </c>
      <c r="C681" s="3" t="s">
        <v>178</v>
      </c>
      <c r="D681" s="3">
        <v>2018</v>
      </c>
      <c r="E681" s="3">
        <v>21</v>
      </c>
      <c r="F681">
        <v>0</v>
      </c>
      <c r="I681">
        <v>0</v>
      </c>
      <c r="J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 t="s">
        <v>13</v>
      </c>
      <c r="AI681">
        <v>0</v>
      </c>
      <c r="AJ681">
        <v>0</v>
      </c>
    </row>
    <row r="682" spans="1:36" x14ac:dyDescent="0.25">
      <c r="A682" s="3" t="s">
        <v>149</v>
      </c>
      <c r="B682" s="3" t="s">
        <v>138</v>
      </c>
      <c r="C682" s="3" t="s">
        <v>178</v>
      </c>
      <c r="D682" s="3">
        <v>2018</v>
      </c>
      <c r="E682" s="3">
        <v>22</v>
      </c>
      <c r="F682">
        <v>0</v>
      </c>
      <c r="I682">
        <v>0</v>
      </c>
      <c r="J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 t="s">
        <v>13</v>
      </c>
      <c r="AI682">
        <v>0</v>
      </c>
      <c r="AJ682">
        <v>0</v>
      </c>
    </row>
    <row r="683" spans="1:36" x14ac:dyDescent="0.25">
      <c r="A683" s="3" t="s">
        <v>149</v>
      </c>
      <c r="B683" s="3" t="s">
        <v>138</v>
      </c>
      <c r="C683" s="3" t="s">
        <v>178</v>
      </c>
      <c r="D683" s="3">
        <v>2018</v>
      </c>
      <c r="E683" s="3">
        <v>23</v>
      </c>
      <c r="F683">
        <v>0</v>
      </c>
      <c r="I683">
        <v>0</v>
      </c>
      <c r="J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 t="s">
        <v>13</v>
      </c>
      <c r="AI683">
        <v>0</v>
      </c>
      <c r="AJ683">
        <v>0</v>
      </c>
    </row>
    <row r="684" spans="1:36" x14ac:dyDescent="0.25">
      <c r="A684" s="3" t="s">
        <v>149</v>
      </c>
      <c r="B684" s="3" t="s">
        <v>138</v>
      </c>
      <c r="C684" s="3" t="s">
        <v>178</v>
      </c>
      <c r="D684" s="3">
        <v>2018</v>
      </c>
      <c r="E684" s="3">
        <v>24</v>
      </c>
      <c r="F684">
        <v>0</v>
      </c>
      <c r="I684">
        <v>0</v>
      </c>
      <c r="J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 t="s">
        <v>13</v>
      </c>
      <c r="AI684">
        <v>0</v>
      </c>
      <c r="AJ684">
        <v>0</v>
      </c>
    </row>
    <row r="685" spans="1:36" x14ac:dyDescent="0.25">
      <c r="A685" s="3" t="s">
        <v>149</v>
      </c>
      <c r="B685" s="3" t="s">
        <v>138</v>
      </c>
      <c r="C685" s="3" t="s">
        <v>178</v>
      </c>
      <c r="D685" s="3">
        <v>2018</v>
      </c>
      <c r="E685" s="3">
        <v>25</v>
      </c>
      <c r="F685">
        <v>0</v>
      </c>
      <c r="I685">
        <v>0</v>
      </c>
      <c r="J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 t="s">
        <v>13</v>
      </c>
      <c r="AI685">
        <v>0</v>
      </c>
      <c r="AJ685">
        <v>0</v>
      </c>
    </row>
    <row r="686" spans="1:36" x14ac:dyDescent="0.25">
      <c r="A686" s="3" t="s">
        <v>149</v>
      </c>
      <c r="B686" s="3" t="s">
        <v>140</v>
      </c>
      <c r="C686" s="3" t="s">
        <v>179</v>
      </c>
      <c r="D686" s="3">
        <v>2018</v>
      </c>
      <c r="E686" s="3">
        <v>0</v>
      </c>
      <c r="F686" t="s">
        <v>12</v>
      </c>
      <c r="I686">
        <v>0</v>
      </c>
      <c r="J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</row>
    <row r="687" spans="1:36" x14ac:dyDescent="0.25">
      <c r="A687" s="3" t="s">
        <v>149</v>
      </c>
      <c r="B687" s="3" t="s">
        <v>140</v>
      </c>
      <c r="C687" s="3" t="s">
        <v>179</v>
      </c>
      <c r="D687" s="3">
        <v>2018</v>
      </c>
      <c r="E687" s="3">
        <v>1</v>
      </c>
      <c r="F687" t="s">
        <v>14</v>
      </c>
      <c r="I687">
        <v>0</v>
      </c>
      <c r="J687">
        <v>0</v>
      </c>
      <c r="M687">
        <v>2</v>
      </c>
      <c r="N687">
        <v>2</v>
      </c>
      <c r="O687">
        <v>2</v>
      </c>
      <c r="P687">
        <v>0</v>
      </c>
      <c r="Q687">
        <v>2</v>
      </c>
      <c r="R687">
        <v>0</v>
      </c>
      <c r="S687">
        <v>2</v>
      </c>
      <c r="T687">
        <v>0</v>
      </c>
      <c r="U687">
        <v>2</v>
      </c>
      <c r="V687">
        <v>0</v>
      </c>
      <c r="W687">
        <v>2</v>
      </c>
      <c r="X687">
        <v>0</v>
      </c>
      <c r="Y687">
        <v>2</v>
      </c>
      <c r="Z687">
        <v>0</v>
      </c>
      <c r="AA687">
        <v>2</v>
      </c>
      <c r="AB687">
        <v>0</v>
      </c>
      <c r="AC687">
        <v>2</v>
      </c>
      <c r="AD687">
        <v>0</v>
      </c>
      <c r="AE687">
        <v>0</v>
      </c>
      <c r="AF687">
        <v>2</v>
      </c>
      <c r="AG687">
        <v>2</v>
      </c>
      <c r="AH687" t="s">
        <v>13</v>
      </c>
      <c r="AI687">
        <v>0</v>
      </c>
      <c r="AJ687">
        <v>0</v>
      </c>
    </row>
    <row r="688" spans="1:36" x14ac:dyDescent="0.25">
      <c r="A688" s="3" t="s">
        <v>149</v>
      </c>
      <c r="B688" s="3" t="s">
        <v>140</v>
      </c>
      <c r="C688" s="3" t="s">
        <v>179</v>
      </c>
      <c r="D688" s="3">
        <v>2018</v>
      </c>
      <c r="E688" s="3" t="s">
        <v>15</v>
      </c>
      <c r="F688" t="s">
        <v>16</v>
      </c>
      <c r="I688">
        <v>0</v>
      </c>
      <c r="J688">
        <v>0</v>
      </c>
      <c r="M688">
        <v>1</v>
      </c>
      <c r="N688">
        <v>1</v>
      </c>
      <c r="O688">
        <v>1</v>
      </c>
      <c r="P688">
        <v>0</v>
      </c>
      <c r="Q688">
        <v>1</v>
      </c>
      <c r="R688">
        <v>0</v>
      </c>
      <c r="S688">
        <v>1</v>
      </c>
      <c r="T688">
        <v>0</v>
      </c>
      <c r="U688">
        <v>1</v>
      </c>
      <c r="V688">
        <v>0</v>
      </c>
      <c r="W688">
        <v>1</v>
      </c>
      <c r="X688">
        <v>0</v>
      </c>
      <c r="Y688">
        <v>1</v>
      </c>
      <c r="Z688">
        <v>0</v>
      </c>
      <c r="AA688">
        <v>1</v>
      </c>
      <c r="AB688">
        <v>0</v>
      </c>
      <c r="AC688">
        <v>1</v>
      </c>
      <c r="AD688">
        <v>0</v>
      </c>
      <c r="AE688">
        <v>0</v>
      </c>
      <c r="AF688">
        <v>1</v>
      </c>
      <c r="AG688">
        <v>1</v>
      </c>
      <c r="AH688" t="s">
        <v>13</v>
      </c>
      <c r="AI688">
        <v>0</v>
      </c>
      <c r="AJ688">
        <v>0</v>
      </c>
    </row>
    <row r="689" spans="1:36" x14ac:dyDescent="0.25">
      <c r="A689" s="3" t="s">
        <v>149</v>
      </c>
      <c r="B689" s="3" t="s">
        <v>140</v>
      </c>
      <c r="C689" s="3" t="s">
        <v>179</v>
      </c>
      <c r="D689" s="3">
        <v>2018</v>
      </c>
      <c r="E689" s="3" t="s">
        <v>17</v>
      </c>
      <c r="F689" t="s">
        <v>18</v>
      </c>
      <c r="I689">
        <v>0</v>
      </c>
      <c r="J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 t="s">
        <v>13</v>
      </c>
      <c r="AI689">
        <v>0</v>
      </c>
      <c r="AJ689">
        <v>0</v>
      </c>
    </row>
    <row r="690" spans="1:36" x14ac:dyDescent="0.25">
      <c r="A690" s="3" t="s">
        <v>149</v>
      </c>
      <c r="B690" s="3" t="s">
        <v>140</v>
      </c>
      <c r="C690" s="3" t="s">
        <v>179</v>
      </c>
      <c r="D690" s="3">
        <v>2018</v>
      </c>
      <c r="E690" s="3" t="s">
        <v>19</v>
      </c>
      <c r="F690" t="s">
        <v>20</v>
      </c>
      <c r="I690">
        <v>0</v>
      </c>
      <c r="J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 t="s">
        <v>13</v>
      </c>
      <c r="AI690">
        <v>0</v>
      </c>
      <c r="AJ690">
        <v>0</v>
      </c>
    </row>
    <row r="691" spans="1:36" x14ac:dyDescent="0.25">
      <c r="A691" s="3" t="s">
        <v>149</v>
      </c>
      <c r="B691" s="3" t="s">
        <v>140</v>
      </c>
      <c r="C691" s="3" t="s">
        <v>179</v>
      </c>
      <c r="D691" s="3">
        <v>2018</v>
      </c>
      <c r="E691" s="3">
        <v>2</v>
      </c>
      <c r="F691" t="s">
        <v>21</v>
      </c>
      <c r="I691">
        <v>0</v>
      </c>
      <c r="J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 t="s">
        <v>13</v>
      </c>
      <c r="AI691">
        <v>0</v>
      </c>
      <c r="AJ691">
        <v>0</v>
      </c>
    </row>
    <row r="692" spans="1:36" x14ac:dyDescent="0.25">
      <c r="A692" s="3" t="s">
        <v>149</v>
      </c>
      <c r="B692" s="3" t="s">
        <v>140</v>
      </c>
      <c r="C692" s="3" t="s">
        <v>179</v>
      </c>
      <c r="D692" s="3">
        <v>2018</v>
      </c>
      <c r="E692" s="3" t="s">
        <v>22</v>
      </c>
      <c r="F692" t="s">
        <v>16</v>
      </c>
      <c r="I692">
        <v>0</v>
      </c>
      <c r="J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 t="s">
        <v>13</v>
      </c>
      <c r="AI692">
        <v>0</v>
      </c>
      <c r="AJ692">
        <v>0</v>
      </c>
    </row>
    <row r="693" spans="1:36" x14ac:dyDescent="0.25">
      <c r="A693" s="3" t="s">
        <v>149</v>
      </c>
      <c r="B693" s="3" t="s">
        <v>140</v>
      </c>
      <c r="C693" s="3" t="s">
        <v>179</v>
      </c>
      <c r="D693" s="3">
        <v>2018</v>
      </c>
      <c r="E693" s="3" t="s">
        <v>23</v>
      </c>
      <c r="F693" t="s">
        <v>20</v>
      </c>
      <c r="I693">
        <v>0</v>
      </c>
      <c r="J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 t="s">
        <v>13</v>
      </c>
      <c r="AI693">
        <v>0</v>
      </c>
      <c r="AJ693">
        <v>0</v>
      </c>
    </row>
    <row r="694" spans="1:36" x14ac:dyDescent="0.25">
      <c r="A694" s="3" t="s">
        <v>149</v>
      </c>
      <c r="B694" s="3" t="s">
        <v>140</v>
      </c>
      <c r="C694" s="3" t="s">
        <v>179</v>
      </c>
      <c r="D694" s="3">
        <v>2018</v>
      </c>
      <c r="E694" s="3">
        <v>3</v>
      </c>
      <c r="F694" t="s">
        <v>24</v>
      </c>
      <c r="I694">
        <v>2</v>
      </c>
      <c r="J694">
        <v>2</v>
      </c>
      <c r="M694">
        <v>3</v>
      </c>
      <c r="N694">
        <v>1</v>
      </c>
      <c r="O694">
        <v>4</v>
      </c>
      <c r="P694">
        <v>1</v>
      </c>
      <c r="Q694">
        <v>4</v>
      </c>
      <c r="R694">
        <v>0</v>
      </c>
      <c r="S694">
        <v>4</v>
      </c>
      <c r="T694">
        <v>0</v>
      </c>
      <c r="U694">
        <v>4</v>
      </c>
      <c r="V694">
        <v>0</v>
      </c>
      <c r="W694">
        <v>4</v>
      </c>
      <c r="X694">
        <v>0</v>
      </c>
      <c r="Y694">
        <v>4</v>
      </c>
      <c r="Z694">
        <v>0</v>
      </c>
      <c r="AA694">
        <v>4</v>
      </c>
      <c r="AB694">
        <v>0</v>
      </c>
      <c r="AC694">
        <v>4</v>
      </c>
      <c r="AD694">
        <v>0</v>
      </c>
      <c r="AE694">
        <v>25</v>
      </c>
      <c r="AF694">
        <v>4</v>
      </c>
      <c r="AG694">
        <v>28</v>
      </c>
      <c r="AH694" t="s">
        <v>13</v>
      </c>
      <c r="AI694">
        <v>0</v>
      </c>
      <c r="AJ694">
        <v>0</v>
      </c>
    </row>
    <row r="695" spans="1:36" x14ac:dyDescent="0.25">
      <c r="A695" s="3" t="s">
        <v>149</v>
      </c>
      <c r="B695" s="3" t="s">
        <v>140</v>
      </c>
      <c r="C695" s="3" t="s">
        <v>179</v>
      </c>
      <c r="D695" s="3">
        <v>2018</v>
      </c>
      <c r="E695" s="3" t="s">
        <v>25</v>
      </c>
      <c r="F695" t="s">
        <v>16</v>
      </c>
      <c r="I695">
        <v>0</v>
      </c>
      <c r="J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1</v>
      </c>
      <c r="AF695">
        <v>0</v>
      </c>
      <c r="AG695">
        <v>1</v>
      </c>
      <c r="AH695" t="s">
        <v>13</v>
      </c>
      <c r="AI695">
        <v>0</v>
      </c>
      <c r="AJ695">
        <v>0</v>
      </c>
    </row>
    <row r="696" spans="1:36" x14ac:dyDescent="0.25">
      <c r="A696" s="3" t="s">
        <v>149</v>
      </c>
      <c r="B696" s="3" t="s">
        <v>140</v>
      </c>
      <c r="C696" s="3" t="s">
        <v>179</v>
      </c>
      <c r="D696" s="3">
        <v>2018</v>
      </c>
      <c r="E696" s="3" t="s">
        <v>26</v>
      </c>
      <c r="F696" t="s">
        <v>20</v>
      </c>
      <c r="I696">
        <v>0</v>
      </c>
      <c r="J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 t="s">
        <v>13</v>
      </c>
      <c r="AI696">
        <v>0</v>
      </c>
      <c r="AJ696">
        <v>0</v>
      </c>
    </row>
    <row r="697" spans="1:36" x14ac:dyDescent="0.25">
      <c r="A697" s="3" t="s">
        <v>149</v>
      </c>
      <c r="B697" s="3" t="s">
        <v>140</v>
      </c>
      <c r="C697" s="3" t="s">
        <v>179</v>
      </c>
      <c r="D697" s="3">
        <v>2018</v>
      </c>
      <c r="E697" s="3">
        <v>4</v>
      </c>
      <c r="F697" t="s">
        <v>27</v>
      </c>
      <c r="I697">
        <v>0</v>
      </c>
      <c r="J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 t="s">
        <v>13</v>
      </c>
      <c r="AI697">
        <v>0</v>
      </c>
      <c r="AJ697">
        <v>0</v>
      </c>
    </row>
    <row r="698" spans="1:36" x14ac:dyDescent="0.25">
      <c r="A698" s="3" t="s">
        <v>149</v>
      </c>
      <c r="B698" s="3" t="s">
        <v>140</v>
      </c>
      <c r="C698" s="3" t="s">
        <v>179</v>
      </c>
      <c r="D698" s="3">
        <v>2018</v>
      </c>
      <c r="E698" s="3" t="s">
        <v>28</v>
      </c>
      <c r="F698" t="s">
        <v>16</v>
      </c>
      <c r="I698">
        <v>0</v>
      </c>
      <c r="J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 t="s">
        <v>13</v>
      </c>
      <c r="AI698">
        <v>0</v>
      </c>
      <c r="AJ698">
        <v>0</v>
      </c>
    </row>
    <row r="699" spans="1:36" x14ac:dyDescent="0.25">
      <c r="A699" s="3" t="s">
        <v>149</v>
      </c>
      <c r="B699" s="3" t="s">
        <v>140</v>
      </c>
      <c r="C699" s="3" t="s">
        <v>179</v>
      </c>
      <c r="D699" s="3">
        <v>2018</v>
      </c>
      <c r="E699" s="3" t="s">
        <v>29</v>
      </c>
      <c r="F699" t="s">
        <v>20</v>
      </c>
      <c r="I699">
        <v>0</v>
      </c>
      <c r="J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 t="s">
        <v>13</v>
      </c>
      <c r="AI699">
        <v>0</v>
      </c>
      <c r="AJ699">
        <v>0</v>
      </c>
    </row>
    <row r="700" spans="1:36" x14ac:dyDescent="0.25">
      <c r="A700" s="3" t="s">
        <v>149</v>
      </c>
      <c r="B700" s="3" t="s">
        <v>140</v>
      </c>
      <c r="C700" s="3" t="s">
        <v>179</v>
      </c>
      <c r="D700" s="3">
        <v>2018</v>
      </c>
      <c r="E700" s="3">
        <v>5</v>
      </c>
      <c r="F700" t="s">
        <v>30</v>
      </c>
      <c r="I700">
        <v>18</v>
      </c>
      <c r="J700">
        <v>18</v>
      </c>
      <c r="M700">
        <v>20</v>
      </c>
      <c r="N700">
        <v>2</v>
      </c>
      <c r="O700">
        <v>22</v>
      </c>
      <c r="P700">
        <v>2</v>
      </c>
      <c r="Q700">
        <v>27</v>
      </c>
      <c r="R700">
        <v>5</v>
      </c>
      <c r="S700">
        <v>27</v>
      </c>
      <c r="T700">
        <v>0</v>
      </c>
      <c r="U700">
        <v>27</v>
      </c>
      <c r="V700">
        <v>0</v>
      </c>
      <c r="W700">
        <v>27</v>
      </c>
      <c r="X700">
        <v>0</v>
      </c>
      <c r="Y700">
        <v>27</v>
      </c>
      <c r="Z700">
        <v>0</v>
      </c>
      <c r="AA700">
        <v>27</v>
      </c>
      <c r="AB700">
        <v>0</v>
      </c>
      <c r="AC700">
        <v>27</v>
      </c>
      <c r="AD700">
        <v>0</v>
      </c>
      <c r="AE700">
        <v>75</v>
      </c>
      <c r="AF700">
        <v>27</v>
      </c>
      <c r="AG700">
        <v>98</v>
      </c>
      <c r="AH700" t="s">
        <v>13</v>
      </c>
      <c r="AI700">
        <v>0</v>
      </c>
      <c r="AJ700">
        <v>0</v>
      </c>
    </row>
    <row r="701" spans="1:36" x14ac:dyDescent="0.25">
      <c r="A701" s="3" t="s">
        <v>149</v>
      </c>
      <c r="B701" s="3" t="s">
        <v>140</v>
      </c>
      <c r="C701" s="3" t="s">
        <v>179</v>
      </c>
      <c r="D701" s="3">
        <v>2018</v>
      </c>
      <c r="E701" s="3" t="s">
        <v>31</v>
      </c>
      <c r="F701" t="s">
        <v>32</v>
      </c>
      <c r="I701">
        <v>7</v>
      </c>
      <c r="J701">
        <v>7</v>
      </c>
      <c r="M701">
        <v>9</v>
      </c>
      <c r="N701">
        <v>2</v>
      </c>
      <c r="O701">
        <v>11</v>
      </c>
      <c r="P701">
        <v>2</v>
      </c>
      <c r="Q701">
        <v>11</v>
      </c>
      <c r="R701">
        <v>0</v>
      </c>
      <c r="S701">
        <v>11</v>
      </c>
      <c r="T701">
        <v>0</v>
      </c>
      <c r="U701">
        <v>11</v>
      </c>
      <c r="V701">
        <v>0</v>
      </c>
      <c r="W701">
        <v>11</v>
      </c>
      <c r="X701">
        <v>0</v>
      </c>
      <c r="Y701">
        <v>11</v>
      </c>
      <c r="Z701">
        <v>0</v>
      </c>
      <c r="AA701">
        <v>11</v>
      </c>
      <c r="AB701">
        <v>0</v>
      </c>
      <c r="AC701">
        <v>11</v>
      </c>
      <c r="AD701">
        <v>0</v>
      </c>
      <c r="AE701">
        <v>49</v>
      </c>
      <c r="AF701">
        <v>11</v>
      </c>
      <c r="AG701">
        <v>59</v>
      </c>
      <c r="AH701" t="s">
        <v>13</v>
      </c>
      <c r="AI701">
        <v>0</v>
      </c>
      <c r="AJ701">
        <v>0</v>
      </c>
    </row>
    <row r="702" spans="1:36" x14ac:dyDescent="0.25">
      <c r="A702" s="3" t="s">
        <v>149</v>
      </c>
      <c r="B702" s="3" t="s">
        <v>140</v>
      </c>
      <c r="C702" s="3" t="s">
        <v>179</v>
      </c>
      <c r="D702" s="3">
        <v>2018</v>
      </c>
      <c r="E702" s="3" t="s">
        <v>33</v>
      </c>
      <c r="F702" t="s">
        <v>34</v>
      </c>
      <c r="I702">
        <v>2</v>
      </c>
      <c r="J702">
        <v>2</v>
      </c>
      <c r="M702">
        <v>3</v>
      </c>
      <c r="N702">
        <v>1</v>
      </c>
      <c r="O702">
        <v>3</v>
      </c>
      <c r="P702">
        <v>0</v>
      </c>
      <c r="Q702">
        <v>3</v>
      </c>
      <c r="R702">
        <v>0</v>
      </c>
      <c r="S702">
        <v>3</v>
      </c>
      <c r="T702">
        <v>0</v>
      </c>
      <c r="U702">
        <v>3</v>
      </c>
      <c r="V702">
        <v>0</v>
      </c>
      <c r="W702">
        <v>3</v>
      </c>
      <c r="X702">
        <v>0</v>
      </c>
      <c r="Y702">
        <v>3</v>
      </c>
      <c r="Z702">
        <v>0</v>
      </c>
      <c r="AA702">
        <v>3</v>
      </c>
      <c r="AB702">
        <v>0</v>
      </c>
      <c r="AC702">
        <v>3</v>
      </c>
      <c r="AD702">
        <v>0</v>
      </c>
      <c r="AE702">
        <v>13</v>
      </c>
      <c r="AF702">
        <v>3</v>
      </c>
      <c r="AG702">
        <v>16</v>
      </c>
      <c r="AH702" t="s">
        <v>13</v>
      </c>
      <c r="AI702">
        <v>0</v>
      </c>
      <c r="AJ702">
        <v>0</v>
      </c>
    </row>
    <row r="703" spans="1:36" x14ac:dyDescent="0.25">
      <c r="A703" s="3" t="s">
        <v>149</v>
      </c>
      <c r="B703" s="3" t="s">
        <v>140</v>
      </c>
      <c r="C703" s="3" t="s">
        <v>179</v>
      </c>
      <c r="D703" s="3">
        <v>2018</v>
      </c>
      <c r="E703" s="3" t="s">
        <v>35</v>
      </c>
      <c r="F703" t="s">
        <v>36</v>
      </c>
      <c r="I703">
        <v>0</v>
      </c>
      <c r="J703">
        <v>0</v>
      </c>
      <c r="M703">
        <v>2</v>
      </c>
      <c r="N703">
        <v>2</v>
      </c>
      <c r="O703">
        <v>2</v>
      </c>
      <c r="P703">
        <v>0</v>
      </c>
      <c r="Q703">
        <v>2</v>
      </c>
      <c r="R703">
        <v>0</v>
      </c>
      <c r="S703">
        <v>2</v>
      </c>
      <c r="T703">
        <v>0</v>
      </c>
      <c r="U703">
        <v>2</v>
      </c>
      <c r="V703">
        <v>0</v>
      </c>
      <c r="W703">
        <v>2</v>
      </c>
      <c r="X703">
        <v>0</v>
      </c>
      <c r="Y703">
        <v>2</v>
      </c>
      <c r="Z703">
        <v>0</v>
      </c>
      <c r="AA703">
        <v>2</v>
      </c>
      <c r="AB703">
        <v>0</v>
      </c>
      <c r="AC703">
        <v>2</v>
      </c>
      <c r="AD703">
        <v>0</v>
      </c>
      <c r="AE703">
        <v>11</v>
      </c>
      <c r="AF703">
        <v>2</v>
      </c>
      <c r="AG703">
        <v>12</v>
      </c>
      <c r="AH703" t="s">
        <v>13</v>
      </c>
      <c r="AI703">
        <v>0</v>
      </c>
      <c r="AJ703">
        <v>0</v>
      </c>
    </row>
    <row r="704" spans="1:36" x14ac:dyDescent="0.25">
      <c r="A704" s="3" t="s">
        <v>149</v>
      </c>
      <c r="B704" s="3" t="s">
        <v>140</v>
      </c>
      <c r="C704" s="3" t="s">
        <v>179</v>
      </c>
      <c r="D704" s="3">
        <v>2018</v>
      </c>
      <c r="E704" s="3" t="s">
        <v>37</v>
      </c>
      <c r="F704" t="s">
        <v>38</v>
      </c>
      <c r="I704">
        <v>7</v>
      </c>
      <c r="J704">
        <v>7</v>
      </c>
      <c r="M704">
        <v>9</v>
      </c>
      <c r="N704">
        <v>2</v>
      </c>
      <c r="O704">
        <v>11</v>
      </c>
      <c r="P704">
        <v>2</v>
      </c>
      <c r="Q704">
        <v>11</v>
      </c>
      <c r="R704">
        <v>0</v>
      </c>
      <c r="S704">
        <v>11</v>
      </c>
      <c r="T704">
        <v>0</v>
      </c>
      <c r="U704">
        <v>11</v>
      </c>
      <c r="V704">
        <v>0</v>
      </c>
      <c r="W704">
        <v>11</v>
      </c>
      <c r="X704">
        <v>0</v>
      </c>
      <c r="Y704">
        <v>11</v>
      </c>
      <c r="Z704">
        <v>0</v>
      </c>
      <c r="AA704">
        <v>11</v>
      </c>
      <c r="AB704">
        <v>0</v>
      </c>
      <c r="AC704">
        <v>11</v>
      </c>
      <c r="AD704">
        <v>0</v>
      </c>
      <c r="AE704">
        <v>20</v>
      </c>
      <c r="AF704">
        <v>11</v>
      </c>
      <c r="AG704">
        <v>30</v>
      </c>
      <c r="AH704" t="s">
        <v>13</v>
      </c>
      <c r="AI704">
        <v>0</v>
      </c>
      <c r="AJ704">
        <v>0</v>
      </c>
    </row>
    <row r="705" spans="1:36" x14ac:dyDescent="0.25">
      <c r="A705" s="3" t="s">
        <v>149</v>
      </c>
      <c r="B705" s="3" t="s">
        <v>140</v>
      </c>
      <c r="C705" s="3" t="s">
        <v>179</v>
      </c>
      <c r="D705" s="3">
        <v>2018</v>
      </c>
      <c r="E705" s="3" t="s">
        <v>39</v>
      </c>
      <c r="F705" t="s">
        <v>40</v>
      </c>
      <c r="I705">
        <v>0</v>
      </c>
      <c r="J705">
        <v>0</v>
      </c>
      <c r="M705">
        <v>1</v>
      </c>
      <c r="N705">
        <v>1</v>
      </c>
      <c r="O705">
        <v>1</v>
      </c>
      <c r="P705">
        <v>0</v>
      </c>
      <c r="Q705">
        <v>1</v>
      </c>
      <c r="R705">
        <v>0</v>
      </c>
      <c r="S705">
        <v>1</v>
      </c>
      <c r="T705">
        <v>0</v>
      </c>
      <c r="U705">
        <v>1</v>
      </c>
      <c r="V705">
        <v>0</v>
      </c>
      <c r="W705">
        <v>1</v>
      </c>
      <c r="X705">
        <v>0</v>
      </c>
      <c r="Y705">
        <v>1</v>
      </c>
      <c r="Z705">
        <v>0</v>
      </c>
      <c r="AA705">
        <v>1</v>
      </c>
      <c r="AB705">
        <v>0</v>
      </c>
      <c r="AC705">
        <v>1</v>
      </c>
      <c r="AD705">
        <v>0</v>
      </c>
      <c r="AE705">
        <v>0</v>
      </c>
      <c r="AF705">
        <v>1</v>
      </c>
      <c r="AG705">
        <v>1</v>
      </c>
      <c r="AH705" t="s">
        <v>13</v>
      </c>
      <c r="AI705">
        <v>0</v>
      </c>
      <c r="AJ705">
        <v>0</v>
      </c>
    </row>
    <row r="706" spans="1:36" x14ac:dyDescent="0.25">
      <c r="A706" s="3" t="s">
        <v>149</v>
      </c>
      <c r="B706" s="3" t="s">
        <v>140</v>
      </c>
      <c r="C706" s="3" t="s">
        <v>179</v>
      </c>
      <c r="D706" s="3">
        <v>2018</v>
      </c>
      <c r="E706" s="3" t="s">
        <v>41</v>
      </c>
      <c r="F706" t="s">
        <v>110</v>
      </c>
      <c r="I706">
        <v>24</v>
      </c>
      <c r="J706">
        <v>24</v>
      </c>
      <c r="M706">
        <v>26</v>
      </c>
      <c r="N706">
        <v>2</v>
      </c>
      <c r="O706">
        <v>28</v>
      </c>
      <c r="P706">
        <v>2</v>
      </c>
      <c r="Q706">
        <v>33</v>
      </c>
      <c r="R706">
        <v>5</v>
      </c>
      <c r="S706">
        <v>33</v>
      </c>
      <c r="T706">
        <v>0</v>
      </c>
      <c r="U706">
        <v>33</v>
      </c>
      <c r="V706">
        <v>0</v>
      </c>
      <c r="W706">
        <v>33</v>
      </c>
      <c r="X706">
        <v>0</v>
      </c>
      <c r="Y706">
        <v>33</v>
      </c>
      <c r="Z706">
        <v>0</v>
      </c>
      <c r="AA706">
        <v>33</v>
      </c>
      <c r="AB706">
        <v>0</v>
      </c>
      <c r="AC706">
        <v>33</v>
      </c>
      <c r="AD706">
        <v>0</v>
      </c>
      <c r="AE706">
        <v>41</v>
      </c>
      <c r="AF706">
        <v>33</v>
      </c>
      <c r="AG706">
        <v>33</v>
      </c>
      <c r="AH706" t="s">
        <v>13</v>
      </c>
      <c r="AI706">
        <v>0</v>
      </c>
      <c r="AJ706">
        <v>0</v>
      </c>
    </row>
    <row r="707" spans="1:36" x14ac:dyDescent="0.25">
      <c r="A707" s="3" t="s">
        <v>149</v>
      </c>
      <c r="B707" s="3" t="s">
        <v>140</v>
      </c>
      <c r="C707" s="3" t="s">
        <v>179</v>
      </c>
      <c r="D707" s="3">
        <v>2018</v>
      </c>
      <c r="E707" s="3">
        <v>6</v>
      </c>
      <c r="F707" t="s">
        <v>42</v>
      </c>
      <c r="I707">
        <v>18</v>
      </c>
      <c r="J707">
        <v>18</v>
      </c>
      <c r="M707">
        <v>21</v>
      </c>
      <c r="N707">
        <v>3</v>
      </c>
      <c r="O707">
        <v>24</v>
      </c>
      <c r="P707">
        <v>3</v>
      </c>
      <c r="Q707">
        <v>25</v>
      </c>
      <c r="R707">
        <v>1</v>
      </c>
      <c r="S707">
        <v>25</v>
      </c>
      <c r="T707">
        <v>0</v>
      </c>
      <c r="U707">
        <v>25</v>
      </c>
      <c r="V707">
        <v>0</v>
      </c>
      <c r="W707">
        <v>25</v>
      </c>
      <c r="X707">
        <v>0</v>
      </c>
      <c r="Y707">
        <v>25</v>
      </c>
      <c r="Z707">
        <v>0</v>
      </c>
      <c r="AA707">
        <v>25</v>
      </c>
      <c r="AB707">
        <v>0</v>
      </c>
      <c r="AC707">
        <v>25</v>
      </c>
      <c r="AD707">
        <v>0</v>
      </c>
      <c r="AE707">
        <v>100</v>
      </c>
      <c r="AF707">
        <v>25</v>
      </c>
      <c r="AG707">
        <v>119</v>
      </c>
      <c r="AH707" t="s">
        <v>13</v>
      </c>
      <c r="AI707">
        <v>0</v>
      </c>
      <c r="AJ707">
        <v>0</v>
      </c>
    </row>
    <row r="708" spans="1:36" x14ac:dyDescent="0.25">
      <c r="A708" s="3" t="s">
        <v>149</v>
      </c>
      <c r="B708" s="3" t="s">
        <v>140</v>
      </c>
      <c r="C708" s="3" t="s">
        <v>179</v>
      </c>
      <c r="D708" s="3">
        <v>2018</v>
      </c>
      <c r="E708" s="3" t="s">
        <v>43</v>
      </c>
      <c r="F708" t="s">
        <v>44</v>
      </c>
      <c r="I708">
        <v>24</v>
      </c>
      <c r="J708">
        <v>24</v>
      </c>
      <c r="M708">
        <v>29</v>
      </c>
      <c r="N708">
        <v>5</v>
      </c>
      <c r="O708">
        <v>32</v>
      </c>
      <c r="P708">
        <v>3</v>
      </c>
      <c r="Q708">
        <v>34</v>
      </c>
      <c r="R708">
        <v>2</v>
      </c>
      <c r="S708">
        <v>34</v>
      </c>
      <c r="T708">
        <v>0</v>
      </c>
      <c r="U708">
        <v>34</v>
      </c>
      <c r="V708">
        <v>0</v>
      </c>
      <c r="W708">
        <v>34</v>
      </c>
      <c r="X708">
        <v>0</v>
      </c>
      <c r="Y708">
        <v>34</v>
      </c>
      <c r="Z708">
        <v>0</v>
      </c>
      <c r="AA708">
        <v>34</v>
      </c>
      <c r="AB708">
        <v>0</v>
      </c>
      <c r="AC708">
        <v>34</v>
      </c>
      <c r="AD708">
        <v>0</v>
      </c>
      <c r="AE708">
        <v>180</v>
      </c>
      <c r="AF708">
        <v>34</v>
      </c>
      <c r="AG708">
        <v>211</v>
      </c>
      <c r="AH708" t="s">
        <v>13</v>
      </c>
      <c r="AI708">
        <v>0</v>
      </c>
      <c r="AJ708">
        <v>0</v>
      </c>
    </row>
    <row r="709" spans="1:36" x14ac:dyDescent="0.25">
      <c r="A709" s="3" t="s">
        <v>149</v>
      </c>
      <c r="B709" s="3" t="s">
        <v>140</v>
      </c>
      <c r="C709" s="3" t="s">
        <v>179</v>
      </c>
      <c r="D709" s="3">
        <v>2018</v>
      </c>
      <c r="E709" s="3" t="s">
        <v>45</v>
      </c>
      <c r="F709" t="s">
        <v>46</v>
      </c>
      <c r="I709">
        <v>21</v>
      </c>
      <c r="J709">
        <v>21</v>
      </c>
      <c r="M709">
        <v>24</v>
      </c>
      <c r="N709">
        <v>3</v>
      </c>
      <c r="O709">
        <v>29</v>
      </c>
      <c r="P709">
        <v>5</v>
      </c>
      <c r="Q709">
        <v>30</v>
      </c>
      <c r="R709">
        <v>1</v>
      </c>
      <c r="S709">
        <v>30</v>
      </c>
      <c r="T709">
        <v>0</v>
      </c>
      <c r="U709">
        <v>30</v>
      </c>
      <c r="V709">
        <v>0</v>
      </c>
      <c r="W709">
        <v>30</v>
      </c>
      <c r="X709">
        <v>0</v>
      </c>
      <c r="Y709">
        <v>30</v>
      </c>
      <c r="Z709">
        <v>0</v>
      </c>
      <c r="AA709">
        <v>30</v>
      </c>
      <c r="AB709">
        <v>0</v>
      </c>
      <c r="AC709">
        <v>30</v>
      </c>
      <c r="AD709">
        <v>0</v>
      </c>
      <c r="AE709">
        <v>125</v>
      </c>
      <c r="AF709">
        <v>30</v>
      </c>
      <c r="AG709">
        <v>154</v>
      </c>
      <c r="AH709" t="s">
        <v>13</v>
      </c>
      <c r="AI709">
        <v>0</v>
      </c>
      <c r="AJ709">
        <v>0</v>
      </c>
    </row>
    <row r="710" spans="1:36" x14ac:dyDescent="0.25">
      <c r="A710" s="3" t="s">
        <v>149</v>
      </c>
      <c r="B710" s="3" t="s">
        <v>140</v>
      </c>
      <c r="C710" s="3" t="s">
        <v>179</v>
      </c>
      <c r="D710" s="3">
        <v>2018</v>
      </c>
      <c r="E710" s="3" t="s">
        <v>47</v>
      </c>
      <c r="F710" t="s">
        <v>48</v>
      </c>
      <c r="I710">
        <v>7</v>
      </c>
      <c r="J710">
        <v>7</v>
      </c>
      <c r="M710">
        <v>9</v>
      </c>
      <c r="N710">
        <v>2</v>
      </c>
      <c r="O710">
        <v>9</v>
      </c>
      <c r="P710">
        <v>0</v>
      </c>
      <c r="Q710">
        <v>10</v>
      </c>
      <c r="R710">
        <v>1</v>
      </c>
      <c r="S710">
        <v>10</v>
      </c>
      <c r="T710">
        <v>0</v>
      </c>
      <c r="U710">
        <v>10</v>
      </c>
      <c r="V710">
        <v>0</v>
      </c>
      <c r="W710">
        <v>10</v>
      </c>
      <c r="X710">
        <v>0</v>
      </c>
      <c r="Y710">
        <v>10</v>
      </c>
      <c r="Z710">
        <v>0</v>
      </c>
      <c r="AA710">
        <v>10</v>
      </c>
      <c r="AB710">
        <v>0</v>
      </c>
      <c r="AC710">
        <v>10</v>
      </c>
      <c r="AD710">
        <v>0</v>
      </c>
      <c r="AE710">
        <v>22</v>
      </c>
      <c r="AF710">
        <v>10</v>
      </c>
      <c r="AG710">
        <v>31</v>
      </c>
      <c r="AH710" t="s">
        <v>13</v>
      </c>
      <c r="AI710">
        <v>0</v>
      </c>
      <c r="AJ710">
        <v>0</v>
      </c>
    </row>
    <row r="711" spans="1:36" x14ac:dyDescent="0.25">
      <c r="A711" s="3" t="s">
        <v>149</v>
      </c>
      <c r="B711" s="3" t="s">
        <v>140</v>
      </c>
      <c r="C711" s="3" t="s">
        <v>179</v>
      </c>
      <c r="D711" s="3">
        <v>2018</v>
      </c>
      <c r="E711" s="3">
        <v>7</v>
      </c>
      <c r="F711" t="s">
        <v>49</v>
      </c>
      <c r="I711">
        <v>0</v>
      </c>
      <c r="J711">
        <v>0</v>
      </c>
      <c r="M711">
        <v>1</v>
      </c>
      <c r="N711">
        <v>1</v>
      </c>
      <c r="O711">
        <v>1</v>
      </c>
      <c r="P711">
        <v>0</v>
      </c>
      <c r="Q711">
        <v>1</v>
      </c>
      <c r="R711">
        <v>0</v>
      </c>
      <c r="S711">
        <v>1</v>
      </c>
      <c r="T711">
        <v>0</v>
      </c>
      <c r="U711">
        <v>1</v>
      </c>
      <c r="V711">
        <v>0</v>
      </c>
      <c r="W711">
        <v>1</v>
      </c>
      <c r="X711">
        <v>0</v>
      </c>
      <c r="Y711">
        <v>1</v>
      </c>
      <c r="Z711">
        <v>0</v>
      </c>
      <c r="AA711">
        <v>1</v>
      </c>
      <c r="AB711">
        <v>0</v>
      </c>
      <c r="AC711">
        <v>1</v>
      </c>
      <c r="AD711">
        <v>0</v>
      </c>
      <c r="AE711">
        <v>0</v>
      </c>
      <c r="AF711">
        <v>1</v>
      </c>
      <c r="AG711">
        <v>2</v>
      </c>
      <c r="AH711" t="s">
        <v>13</v>
      </c>
      <c r="AI711">
        <v>0</v>
      </c>
      <c r="AJ711">
        <v>0</v>
      </c>
    </row>
    <row r="712" spans="1:36" x14ac:dyDescent="0.25">
      <c r="A712" s="3" t="s">
        <v>149</v>
      </c>
      <c r="B712" s="3" t="s">
        <v>140</v>
      </c>
      <c r="C712" s="3" t="s">
        <v>179</v>
      </c>
      <c r="D712" s="3">
        <v>2018</v>
      </c>
      <c r="E712" s="3" t="s">
        <v>50</v>
      </c>
      <c r="F712" t="s">
        <v>44</v>
      </c>
      <c r="I712">
        <v>0</v>
      </c>
      <c r="J712">
        <v>0</v>
      </c>
      <c r="M712">
        <v>2</v>
      </c>
      <c r="N712">
        <v>2</v>
      </c>
      <c r="O712">
        <v>2</v>
      </c>
      <c r="P712">
        <v>0</v>
      </c>
      <c r="Q712">
        <v>2</v>
      </c>
      <c r="R712">
        <v>0</v>
      </c>
      <c r="S712">
        <v>2</v>
      </c>
      <c r="T712">
        <v>0</v>
      </c>
      <c r="U712">
        <v>2</v>
      </c>
      <c r="V712">
        <v>0</v>
      </c>
      <c r="W712">
        <v>2</v>
      </c>
      <c r="X712">
        <v>0</v>
      </c>
      <c r="Y712">
        <v>2</v>
      </c>
      <c r="Z712">
        <v>0</v>
      </c>
      <c r="AA712">
        <v>2</v>
      </c>
      <c r="AB712">
        <v>0</v>
      </c>
      <c r="AC712">
        <v>2</v>
      </c>
      <c r="AD712">
        <v>0</v>
      </c>
      <c r="AE712">
        <v>0</v>
      </c>
      <c r="AF712">
        <v>2</v>
      </c>
      <c r="AG712">
        <v>3</v>
      </c>
      <c r="AH712" t="s">
        <v>13</v>
      </c>
      <c r="AI712">
        <v>0</v>
      </c>
      <c r="AJ712">
        <v>0</v>
      </c>
    </row>
    <row r="713" spans="1:36" x14ac:dyDescent="0.25">
      <c r="A713" s="3" t="s">
        <v>149</v>
      </c>
      <c r="B713" s="3" t="s">
        <v>140</v>
      </c>
      <c r="C713" s="3" t="s">
        <v>179</v>
      </c>
      <c r="D713" s="3">
        <v>2018</v>
      </c>
      <c r="E713" s="3" t="s">
        <v>51</v>
      </c>
      <c r="F713" t="s">
        <v>46</v>
      </c>
      <c r="I713">
        <v>0</v>
      </c>
      <c r="J713">
        <v>0</v>
      </c>
      <c r="M713">
        <v>2</v>
      </c>
      <c r="N713">
        <v>2</v>
      </c>
      <c r="O713">
        <v>2</v>
      </c>
      <c r="P713">
        <v>0</v>
      </c>
      <c r="Q713">
        <v>2</v>
      </c>
      <c r="R713">
        <v>0</v>
      </c>
      <c r="S713">
        <v>2</v>
      </c>
      <c r="T713">
        <v>0</v>
      </c>
      <c r="U713">
        <v>2</v>
      </c>
      <c r="V713">
        <v>0</v>
      </c>
      <c r="W713">
        <v>2</v>
      </c>
      <c r="X713">
        <v>0</v>
      </c>
      <c r="Y713">
        <v>2</v>
      </c>
      <c r="Z713">
        <v>0</v>
      </c>
      <c r="AA713">
        <v>2</v>
      </c>
      <c r="AB713">
        <v>0</v>
      </c>
      <c r="AC713">
        <v>2</v>
      </c>
      <c r="AD713">
        <v>0</v>
      </c>
      <c r="AE713">
        <v>0</v>
      </c>
      <c r="AF713">
        <v>2</v>
      </c>
      <c r="AG713">
        <v>3</v>
      </c>
      <c r="AH713" t="s">
        <v>13</v>
      </c>
      <c r="AI713">
        <v>0</v>
      </c>
      <c r="AJ713">
        <v>0</v>
      </c>
    </row>
    <row r="714" spans="1:36" x14ac:dyDescent="0.25">
      <c r="A714" s="3" t="s">
        <v>149</v>
      </c>
      <c r="B714" s="3" t="s">
        <v>140</v>
      </c>
      <c r="C714" s="3" t="s">
        <v>179</v>
      </c>
      <c r="D714" s="3">
        <v>2018</v>
      </c>
      <c r="E714" s="3" t="s">
        <v>52</v>
      </c>
      <c r="F714" t="s">
        <v>53</v>
      </c>
      <c r="I714">
        <v>0</v>
      </c>
      <c r="J714">
        <v>0</v>
      </c>
      <c r="M714">
        <v>1</v>
      </c>
      <c r="N714">
        <v>1</v>
      </c>
      <c r="O714">
        <v>1</v>
      </c>
      <c r="P714">
        <v>0</v>
      </c>
      <c r="Q714">
        <v>1</v>
      </c>
      <c r="R714">
        <v>0</v>
      </c>
      <c r="S714">
        <v>1</v>
      </c>
      <c r="T714">
        <v>0</v>
      </c>
      <c r="U714">
        <v>1</v>
      </c>
      <c r="V714">
        <v>0</v>
      </c>
      <c r="W714">
        <v>1</v>
      </c>
      <c r="X714">
        <v>0</v>
      </c>
      <c r="Y714">
        <v>1</v>
      </c>
      <c r="Z714">
        <v>0</v>
      </c>
      <c r="AA714">
        <v>1</v>
      </c>
      <c r="AB714">
        <v>0</v>
      </c>
      <c r="AC714">
        <v>1</v>
      </c>
      <c r="AD714">
        <v>0</v>
      </c>
      <c r="AE714">
        <v>0</v>
      </c>
      <c r="AF714">
        <v>1</v>
      </c>
      <c r="AG714">
        <v>1</v>
      </c>
      <c r="AH714" t="s">
        <v>13</v>
      </c>
      <c r="AI714">
        <v>0</v>
      </c>
      <c r="AJ714">
        <v>0</v>
      </c>
    </row>
    <row r="715" spans="1:36" x14ac:dyDescent="0.25">
      <c r="A715" s="3" t="s">
        <v>149</v>
      </c>
      <c r="B715" s="3" t="s">
        <v>140</v>
      </c>
      <c r="C715" s="3" t="s">
        <v>179</v>
      </c>
      <c r="D715" s="3">
        <v>2018</v>
      </c>
      <c r="E715" s="3">
        <v>8</v>
      </c>
      <c r="F715" t="s">
        <v>54</v>
      </c>
      <c r="I715">
        <v>0</v>
      </c>
      <c r="J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 t="s">
        <v>13</v>
      </c>
      <c r="AI715">
        <v>0</v>
      </c>
      <c r="AJ715">
        <v>0</v>
      </c>
    </row>
    <row r="716" spans="1:36" x14ac:dyDescent="0.25">
      <c r="A716" s="3" t="s">
        <v>149</v>
      </c>
      <c r="B716" s="3" t="s">
        <v>140</v>
      </c>
      <c r="C716" s="3" t="s">
        <v>179</v>
      </c>
      <c r="D716" s="3">
        <v>2018</v>
      </c>
      <c r="E716" s="3" t="s">
        <v>55</v>
      </c>
      <c r="F716" t="s">
        <v>16</v>
      </c>
      <c r="I716">
        <v>0</v>
      </c>
      <c r="J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 t="s">
        <v>13</v>
      </c>
      <c r="AI716">
        <v>0</v>
      </c>
      <c r="AJ716">
        <v>0</v>
      </c>
    </row>
    <row r="717" spans="1:36" x14ac:dyDescent="0.25">
      <c r="A717" s="3" t="s">
        <v>149</v>
      </c>
      <c r="B717" s="3" t="s">
        <v>140</v>
      </c>
      <c r="C717" s="3" t="s">
        <v>179</v>
      </c>
      <c r="D717" s="3">
        <v>2018</v>
      </c>
      <c r="E717" s="3" t="s">
        <v>56</v>
      </c>
      <c r="F717" t="s">
        <v>20</v>
      </c>
      <c r="I717">
        <v>0</v>
      </c>
      <c r="J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 t="s">
        <v>13</v>
      </c>
      <c r="AI717">
        <v>0</v>
      </c>
      <c r="AJ717">
        <v>0</v>
      </c>
    </row>
    <row r="718" spans="1:36" x14ac:dyDescent="0.25">
      <c r="A718" s="3" t="s">
        <v>149</v>
      </c>
      <c r="B718" s="3" t="s">
        <v>140</v>
      </c>
      <c r="C718" s="3" t="s">
        <v>179</v>
      </c>
      <c r="D718" s="3">
        <v>2018</v>
      </c>
      <c r="E718" s="3" t="s">
        <v>57</v>
      </c>
      <c r="F718" t="s">
        <v>58</v>
      </c>
      <c r="I718">
        <v>0</v>
      </c>
      <c r="J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 t="s">
        <v>13</v>
      </c>
      <c r="AI718">
        <v>0</v>
      </c>
      <c r="AJ718">
        <v>0</v>
      </c>
    </row>
    <row r="719" spans="1:36" x14ac:dyDescent="0.25">
      <c r="A719" s="3" t="s">
        <v>149</v>
      </c>
      <c r="B719" s="3" t="s">
        <v>140</v>
      </c>
      <c r="C719" s="3" t="s">
        <v>179</v>
      </c>
      <c r="D719" s="3">
        <v>2018</v>
      </c>
      <c r="E719" s="3">
        <v>9</v>
      </c>
      <c r="F719" t="s">
        <v>59</v>
      </c>
      <c r="I719">
        <v>2</v>
      </c>
      <c r="J719">
        <v>2</v>
      </c>
      <c r="M719">
        <v>2</v>
      </c>
      <c r="N719">
        <v>0</v>
      </c>
      <c r="O719">
        <v>2</v>
      </c>
      <c r="P719">
        <v>0</v>
      </c>
      <c r="Q719">
        <v>2</v>
      </c>
      <c r="R719">
        <v>0</v>
      </c>
      <c r="S719">
        <v>2</v>
      </c>
      <c r="T719">
        <v>0</v>
      </c>
      <c r="U719">
        <v>2</v>
      </c>
      <c r="V719">
        <v>0</v>
      </c>
      <c r="W719">
        <v>2</v>
      </c>
      <c r="X719">
        <v>0</v>
      </c>
      <c r="Y719">
        <v>2</v>
      </c>
      <c r="Z719">
        <v>0</v>
      </c>
      <c r="AA719">
        <v>2</v>
      </c>
      <c r="AB719">
        <v>0</v>
      </c>
      <c r="AC719">
        <v>2</v>
      </c>
      <c r="AD719">
        <v>0</v>
      </c>
      <c r="AE719">
        <v>27</v>
      </c>
      <c r="AF719">
        <v>2</v>
      </c>
      <c r="AG719">
        <v>25</v>
      </c>
      <c r="AH719" t="s">
        <v>13</v>
      </c>
      <c r="AI719">
        <v>0</v>
      </c>
      <c r="AJ719">
        <v>0</v>
      </c>
    </row>
    <row r="720" spans="1:36" x14ac:dyDescent="0.25">
      <c r="A720" s="3" t="s">
        <v>149</v>
      </c>
      <c r="B720" s="3" t="s">
        <v>140</v>
      </c>
      <c r="C720" s="3" t="s">
        <v>179</v>
      </c>
      <c r="D720" s="3">
        <v>2018</v>
      </c>
      <c r="E720" s="3">
        <v>10</v>
      </c>
      <c r="F720" t="s">
        <v>60</v>
      </c>
      <c r="I720">
        <v>0</v>
      </c>
      <c r="J720">
        <v>0</v>
      </c>
      <c r="M720">
        <v>2</v>
      </c>
      <c r="N720">
        <v>2</v>
      </c>
      <c r="O720">
        <v>2</v>
      </c>
      <c r="P720">
        <v>0</v>
      </c>
      <c r="Q720">
        <v>2</v>
      </c>
      <c r="R720">
        <v>0</v>
      </c>
      <c r="S720">
        <v>2</v>
      </c>
      <c r="T720">
        <v>0</v>
      </c>
      <c r="U720">
        <v>2</v>
      </c>
      <c r="V720">
        <v>0</v>
      </c>
      <c r="W720">
        <v>2</v>
      </c>
      <c r="X720">
        <v>0</v>
      </c>
      <c r="Y720">
        <v>2</v>
      </c>
      <c r="Z720">
        <v>0</v>
      </c>
      <c r="AA720">
        <v>2</v>
      </c>
      <c r="AB720">
        <v>0</v>
      </c>
      <c r="AC720">
        <v>2</v>
      </c>
      <c r="AD720">
        <v>0</v>
      </c>
      <c r="AE720">
        <v>0</v>
      </c>
      <c r="AF720">
        <v>2</v>
      </c>
      <c r="AG720">
        <v>2</v>
      </c>
      <c r="AH720" t="s">
        <v>13</v>
      </c>
      <c r="AI720">
        <v>0</v>
      </c>
      <c r="AJ720">
        <v>0</v>
      </c>
    </row>
    <row r="721" spans="1:36" x14ac:dyDescent="0.25">
      <c r="A721" s="3" t="s">
        <v>149</v>
      </c>
      <c r="B721" s="3" t="s">
        <v>140</v>
      </c>
      <c r="C721" s="3" t="s">
        <v>179</v>
      </c>
      <c r="D721" s="3">
        <v>2018</v>
      </c>
      <c r="E721" s="3">
        <v>11</v>
      </c>
      <c r="F721" t="s">
        <v>61</v>
      </c>
      <c r="I721">
        <v>0</v>
      </c>
      <c r="J721">
        <v>0</v>
      </c>
      <c r="M721">
        <v>1</v>
      </c>
      <c r="N721">
        <v>1</v>
      </c>
      <c r="O721">
        <v>1</v>
      </c>
      <c r="P721">
        <v>0</v>
      </c>
      <c r="Q721">
        <v>1</v>
      </c>
      <c r="R721">
        <v>0</v>
      </c>
      <c r="S721">
        <v>1</v>
      </c>
      <c r="T721">
        <v>0</v>
      </c>
      <c r="U721">
        <v>1</v>
      </c>
      <c r="V721">
        <v>0</v>
      </c>
      <c r="W721">
        <v>1</v>
      </c>
      <c r="X721">
        <v>0</v>
      </c>
      <c r="Y721">
        <v>1</v>
      </c>
      <c r="Z721">
        <v>0</v>
      </c>
      <c r="AA721">
        <v>1</v>
      </c>
      <c r="AB721">
        <v>0</v>
      </c>
      <c r="AC721">
        <v>1</v>
      </c>
      <c r="AD721">
        <v>0</v>
      </c>
      <c r="AE721">
        <v>0</v>
      </c>
      <c r="AF721">
        <v>1</v>
      </c>
      <c r="AG721">
        <v>1</v>
      </c>
      <c r="AH721" t="s">
        <v>13</v>
      </c>
      <c r="AI721">
        <v>0</v>
      </c>
      <c r="AJ721">
        <v>0</v>
      </c>
    </row>
    <row r="722" spans="1:36" x14ac:dyDescent="0.25">
      <c r="A722" s="3" t="s">
        <v>149</v>
      </c>
      <c r="B722" s="3" t="s">
        <v>140</v>
      </c>
      <c r="C722" s="3" t="s">
        <v>179</v>
      </c>
      <c r="D722" s="3">
        <v>2018</v>
      </c>
      <c r="E722" s="3" t="s">
        <v>62</v>
      </c>
      <c r="F722" t="s">
        <v>63</v>
      </c>
      <c r="I722">
        <v>0</v>
      </c>
      <c r="J722">
        <v>0</v>
      </c>
      <c r="M722">
        <v>1</v>
      </c>
      <c r="N722">
        <v>1</v>
      </c>
      <c r="O722">
        <v>1</v>
      </c>
      <c r="P722">
        <v>0</v>
      </c>
      <c r="Q722">
        <v>1</v>
      </c>
      <c r="R722">
        <v>0</v>
      </c>
      <c r="S722">
        <v>1</v>
      </c>
      <c r="T722">
        <v>0</v>
      </c>
      <c r="U722">
        <v>1</v>
      </c>
      <c r="V722">
        <v>0</v>
      </c>
      <c r="W722">
        <v>1</v>
      </c>
      <c r="X722">
        <v>0</v>
      </c>
      <c r="Y722">
        <v>1</v>
      </c>
      <c r="Z722">
        <v>0</v>
      </c>
      <c r="AA722">
        <v>1</v>
      </c>
      <c r="AB722">
        <v>0</v>
      </c>
      <c r="AC722">
        <v>1</v>
      </c>
      <c r="AD722">
        <v>0</v>
      </c>
      <c r="AE722">
        <v>0</v>
      </c>
      <c r="AF722">
        <v>1</v>
      </c>
      <c r="AG722">
        <v>1</v>
      </c>
      <c r="AH722" t="s">
        <v>13</v>
      </c>
      <c r="AI722">
        <v>0</v>
      </c>
      <c r="AJ722">
        <v>0</v>
      </c>
    </row>
    <row r="723" spans="1:36" x14ac:dyDescent="0.25">
      <c r="A723" s="3" t="s">
        <v>149</v>
      </c>
      <c r="B723" s="3" t="s">
        <v>140</v>
      </c>
      <c r="C723" s="3" t="s">
        <v>179</v>
      </c>
      <c r="D723" s="3">
        <v>2018</v>
      </c>
      <c r="E723" s="3" t="s">
        <v>64</v>
      </c>
      <c r="F723" t="s">
        <v>65</v>
      </c>
      <c r="I723">
        <v>0</v>
      </c>
      <c r="J723">
        <v>0</v>
      </c>
      <c r="M723">
        <v>1</v>
      </c>
      <c r="N723">
        <v>1</v>
      </c>
      <c r="O723">
        <v>1</v>
      </c>
      <c r="P723">
        <v>0</v>
      </c>
      <c r="Q723">
        <v>1</v>
      </c>
      <c r="R723">
        <v>0</v>
      </c>
      <c r="S723">
        <v>1</v>
      </c>
      <c r="T723">
        <v>0</v>
      </c>
      <c r="U723">
        <v>1</v>
      </c>
      <c r="V723">
        <v>0</v>
      </c>
      <c r="W723">
        <v>1</v>
      </c>
      <c r="X723">
        <v>0</v>
      </c>
      <c r="Y723">
        <v>1</v>
      </c>
      <c r="Z723">
        <v>0</v>
      </c>
      <c r="AA723">
        <v>1</v>
      </c>
      <c r="AB723">
        <v>0</v>
      </c>
      <c r="AC723">
        <v>1</v>
      </c>
      <c r="AD723">
        <v>0</v>
      </c>
      <c r="AE723">
        <v>0</v>
      </c>
      <c r="AF723">
        <v>1</v>
      </c>
      <c r="AG723">
        <v>1</v>
      </c>
      <c r="AH723" t="s">
        <v>13</v>
      </c>
      <c r="AI723">
        <v>0</v>
      </c>
      <c r="AJ723">
        <v>0</v>
      </c>
    </row>
    <row r="724" spans="1:36" x14ac:dyDescent="0.25">
      <c r="A724" s="3" t="s">
        <v>149</v>
      </c>
      <c r="B724" s="3" t="s">
        <v>140</v>
      </c>
      <c r="C724" s="3" t="s">
        <v>179</v>
      </c>
      <c r="D724" s="3">
        <v>2018</v>
      </c>
      <c r="E724" s="3" t="s">
        <v>66</v>
      </c>
      <c r="F724" t="s">
        <v>20</v>
      </c>
      <c r="I724">
        <v>0</v>
      </c>
      <c r="J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 t="s">
        <v>13</v>
      </c>
      <c r="AI724">
        <v>0</v>
      </c>
      <c r="AJ724">
        <v>0</v>
      </c>
    </row>
    <row r="725" spans="1:36" x14ac:dyDescent="0.25">
      <c r="A725" s="3" t="s">
        <v>149</v>
      </c>
      <c r="B725" s="3" t="s">
        <v>140</v>
      </c>
      <c r="C725" s="3" t="s">
        <v>179</v>
      </c>
      <c r="D725" s="3">
        <v>2018</v>
      </c>
      <c r="E725" s="3" t="s">
        <v>67</v>
      </c>
      <c r="F725" t="s">
        <v>18</v>
      </c>
      <c r="I725">
        <v>0</v>
      </c>
      <c r="J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 t="s">
        <v>13</v>
      </c>
      <c r="AI725">
        <v>0</v>
      </c>
      <c r="AJ725">
        <v>0</v>
      </c>
    </row>
    <row r="726" spans="1:36" x14ac:dyDescent="0.25">
      <c r="A726" s="3" t="s">
        <v>149</v>
      </c>
      <c r="B726" s="3" t="s">
        <v>140</v>
      </c>
      <c r="C726" s="3" t="s">
        <v>179</v>
      </c>
      <c r="D726" s="3">
        <v>2018</v>
      </c>
      <c r="E726" s="3">
        <v>12</v>
      </c>
      <c r="F726" t="s">
        <v>68</v>
      </c>
      <c r="I726">
        <v>0</v>
      </c>
      <c r="J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 t="s">
        <v>13</v>
      </c>
      <c r="AI726">
        <v>0</v>
      </c>
      <c r="AJ726">
        <v>0</v>
      </c>
    </row>
    <row r="727" spans="1:36" x14ac:dyDescent="0.25">
      <c r="A727" s="3" t="s">
        <v>149</v>
      </c>
      <c r="B727" s="3" t="s">
        <v>140</v>
      </c>
      <c r="C727" s="3" t="s">
        <v>179</v>
      </c>
      <c r="D727" s="3">
        <v>2018</v>
      </c>
      <c r="E727" s="3" t="s">
        <v>69</v>
      </c>
      <c r="F727" t="s">
        <v>70</v>
      </c>
      <c r="I727">
        <v>0</v>
      </c>
      <c r="J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 t="s">
        <v>13</v>
      </c>
      <c r="AI727">
        <v>0</v>
      </c>
      <c r="AJ727">
        <v>0</v>
      </c>
    </row>
    <row r="728" spans="1:36" x14ac:dyDescent="0.25">
      <c r="A728" s="3" t="s">
        <v>149</v>
      </c>
      <c r="B728" s="3" t="s">
        <v>140</v>
      </c>
      <c r="C728" s="3" t="s">
        <v>179</v>
      </c>
      <c r="D728" s="3">
        <v>2018</v>
      </c>
      <c r="E728" s="3" t="s">
        <v>71</v>
      </c>
      <c r="F728" t="s">
        <v>72</v>
      </c>
      <c r="I728">
        <v>0</v>
      </c>
      <c r="J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 t="s">
        <v>13</v>
      </c>
      <c r="AI728">
        <v>0</v>
      </c>
      <c r="AJ728">
        <v>0</v>
      </c>
    </row>
    <row r="729" spans="1:36" x14ac:dyDescent="0.25">
      <c r="A729" s="3" t="s">
        <v>149</v>
      </c>
      <c r="B729" s="3" t="s">
        <v>140</v>
      </c>
      <c r="C729" s="3" t="s">
        <v>179</v>
      </c>
      <c r="D729" s="3">
        <v>2018</v>
      </c>
      <c r="E729" s="3" t="s">
        <v>73</v>
      </c>
      <c r="F729" t="s">
        <v>16</v>
      </c>
      <c r="I729">
        <v>0</v>
      </c>
      <c r="J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 t="s">
        <v>13</v>
      </c>
      <c r="AI729">
        <v>0</v>
      </c>
      <c r="AJ729">
        <v>0</v>
      </c>
    </row>
    <row r="730" spans="1:36" x14ac:dyDescent="0.25">
      <c r="A730" s="3" t="s">
        <v>149</v>
      </c>
      <c r="B730" s="3" t="s">
        <v>140</v>
      </c>
      <c r="C730" s="3" t="s">
        <v>179</v>
      </c>
      <c r="D730" s="3">
        <v>2018</v>
      </c>
      <c r="E730" s="3" t="s">
        <v>74</v>
      </c>
      <c r="F730" t="s">
        <v>20</v>
      </c>
      <c r="I730">
        <v>0</v>
      </c>
      <c r="J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 t="s">
        <v>13</v>
      </c>
      <c r="AI730">
        <v>0</v>
      </c>
      <c r="AJ730">
        <v>0</v>
      </c>
    </row>
    <row r="731" spans="1:36" x14ac:dyDescent="0.25">
      <c r="A731" s="3" t="s">
        <v>149</v>
      </c>
      <c r="B731" s="3" t="s">
        <v>140</v>
      </c>
      <c r="C731" s="3" t="s">
        <v>179</v>
      </c>
      <c r="D731" s="3">
        <v>2018</v>
      </c>
      <c r="E731" s="3">
        <v>0</v>
      </c>
      <c r="F731" t="s">
        <v>75</v>
      </c>
      <c r="I731">
        <v>0</v>
      </c>
      <c r="J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</row>
    <row r="732" spans="1:36" x14ac:dyDescent="0.25">
      <c r="A732" s="3" t="s">
        <v>149</v>
      </c>
      <c r="B732" s="3" t="s">
        <v>140</v>
      </c>
      <c r="C732" s="3" t="s">
        <v>179</v>
      </c>
      <c r="D732" s="3">
        <v>2018</v>
      </c>
      <c r="E732" s="3">
        <v>13</v>
      </c>
      <c r="F732" t="s">
        <v>76</v>
      </c>
      <c r="I732">
        <v>2</v>
      </c>
      <c r="J732">
        <v>2</v>
      </c>
      <c r="M732">
        <v>4</v>
      </c>
      <c r="N732">
        <v>2</v>
      </c>
      <c r="O732">
        <v>6</v>
      </c>
      <c r="P732">
        <v>2</v>
      </c>
      <c r="Q732">
        <v>11</v>
      </c>
      <c r="R732">
        <v>5</v>
      </c>
      <c r="S732">
        <v>11</v>
      </c>
      <c r="T732">
        <v>0</v>
      </c>
      <c r="U732">
        <v>11</v>
      </c>
      <c r="V732">
        <v>0</v>
      </c>
      <c r="W732">
        <v>11</v>
      </c>
      <c r="X732">
        <v>0</v>
      </c>
      <c r="Y732">
        <v>11</v>
      </c>
      <c r="Z732">
        <v>0</v>
      </c>
      <c r="AA732">
        <v>11</v>
      </c>
      <c r="AB732">
        <v>0</v>
      </c>
      <c r="AC732">
        <v>11</v>
      </c>
      <c r="AD732">
        <v>0</v>
      </c>
      <c r="AE732">
        <v>0</v>
      </c>
      <c r="AF732">
        <v>11</v>
      </c>
      <c r="AG732">
        <v>31</v>
      </c>
      <c r="AH732" t="s">
        <v>13</v>
      </c>
      <c r="AI732">
        <v>0</v>
      </c>
      <c r="AJ732">
        <v>0</v>
      </c>
    </row>
    <row r="733" spans="1:36" x14ac:dyDescent="0.25">
      <c r="A733" s="3" t="s">
        <v>149</v>
      </c>
      <c r="B733" s="3" t="s">
        <v>140</v>
      </c>
      <c r="C733" s="3" t="s">
        <v>179</v>
      </c>
      <c r="D733" s="3">
        <v>2018</v>
      </c>
      <c r="E733" s="3" t="s">
        <v>77</v>
      </c>
      <c r="F733" t="s">
        <v>78</v>
      </c>
      <c r="I733">
        <v>1</v>
      </c>
      <c r="J733">
        <v>1</v>
      </c>
      <c r="M733">
        <v>2</v>
      </c>
      <c r="N733">
        <v>1</v>
      </c>
      <c r="O733">
        <v>3</v>
      </c>
      <c r="P733">
        <v>1</v>
      </c>
      <c r="Q733">
        <v>6</v>
      </c>
      <c r="R733">
        <v>3</v>
      </c>
      <c r="S733">
        <v>6</v>
      </c>
      <c r="T733">
        <v>0</v>
      </c>
      <c r="U733">
        <v>6</v>
      </c>
      <c r="V733">
        <v>0</v>
      </c>
      <c r="W733">
        <v>6</v>
      </c>
      <c r="X733">
        <v>0</v>
      </c>
      <c r="Y733">
        <v>6</v>
      </c>
      <c r="Z733">
        <v>0</v>
      </c>
      <c r="AA733">
        <v>6</v>
      </c>
      <c r="AB733">
        <v>0</v>
      </c>
      <c r="AC733">
        <v>6</v>
      </c>
      <c r="AD733">
        <v>0</v>
      </c>
      <c r="AE733">
        <v>9</v>
      </c>
      <c r="AF733">
        <v>6</v>
      </c>
      <c r="AG733">
        <v>15</v>
      </c>
      <c r="AH733" t="s">
        <v>13</v>
      </c>
      <c r="AI733">
        <v>0</v>
      </c>
      <c r="AJ733">
        <v>0</v>
      </c>
    </row>
    <row r="734" spans="1:36" x14ac:dyDescent="0.25">
      <c r="A734" s="3" t="s">
        <v>149</v>
      </c>
      <c r="B734" s="3" t="s">
        <v>140</v>
      </c>
      <c r="C734" s="3" t="s">
        <v>179</v>
      </c>
      <c r="D734" s="3">
        <v>2018</v>
      </c>
      <c r="E734" s="3" t="s">
        <v>79</v>
      </c>
      <c r="F734" t="s">
        <v>80</v>
      </c>
      <c r="I734">
        <v>1</v>
      </c>
      <c r="J734">
        <v>1</v>
      </c>
      <c r="M734">
        <v>2</v>
      </c>
      <c r="N734">
        <v>1</v>
      </c>
      <c r="O734">
        <v>3</v>
      </c>
      <c r="P734">
        <v>1</v>
      </c>
      <c r="Q734">
        <v>5</v>
      </c>
      <c r="R734">
        <v>2</v>
      </c>
      <c r="S734">
        <v>5</v>
      </c>
      <c r="T734">
        <v>0</v>
      </c>
      <c r="U734">
        <v>5</v>
      </c>
      <c r="V734">
        <v>0</v>
      </c>
      <c r="W734">
        <v>5</v>
      </c>
      <c r="X734">
        <v>0</v>
      </c>
      <c r="Y734">
        <v>5</v>
      </c>
      <c r="Z734">
        <v>0</v>
      </c>
      <c r="AA734">
        <v>5</v>
      </c>
      <c r="AB734">
        <v>0</v>
      </c>
      <c r="AC734">
        <v>5</v>
      </c>
      <c r="AD734">
        <v>0</v>
      </c>
      <c r="AE734">
        <v>2</v>
      </c>
      <c r="AF734">
        <v>5</v>
      </c>
      <c r="AG734">
        <v>16</v>
      </c>
      <c r="AH734" t="s">
        <v>13</v>
      </c>
      <c r="AI734">
        <v>0</v>
      </c>
      <c r="AJ734">
        <v>0</v>
      </c>
    </row>
    <row r="735" spans="1:36" x14ac:dyDescent="0.25">
      <c r="A735" s="3" t="s">
        <v>149</v>
      </c>
      <c r="B735" s="3" t="s">
        <v>140</v>
      </c>
      <c r="C735" s="3" t="s">
        <v>179</v>
      </c>
      <c r="D735" s="3">
        <v>2018</v>
      </c>
      <c r="E735" s="3">
        <v>14</v>
      </c>
      <c r="F735" t="s">
        <v>81</v>
      </c>
      <c r="I735">
        <v>1</v>
      </c>
      <c r="J735">
        <v>1</v>
      </c>
      <c r="M735">
        <v>6</v>
      </c>
      <c r="N735">
        <v>5</v>
      </c>
      <c r="O735">
        <v>60</v>
      </c>
      <c r="P735">
        <v>54</v>
      </c>
      <c r="Q735">
        <v>60</v>
      </c>
      <c r="R735">
        <v>0</v>
      </c>
      <c r="S735">
        <v>60</v>
      </c>
      <c r="T735">
        <v>0</v>
      </c>
      <c r="U735">
        <v>60</v>
      </c>
      <c r="V735">
        <v>0</v>
      </c>
      <c r="W735">
        <v>60</v>
      </c>
      <c r="X735">
        <v>0</v>
      </c>
      <c r="Y735">
        <v>60</v>
      </c>
      <c r="Z735">
        <v>0</v>
      </c>
      <c r="AA735">
        <v>60</v>
      </c>
      <c r="AB735">
        <v>0</v>
      </c>
      <c r="AC735">
        <v>60</v>
      </c>
      <c r="AD735">
        <v>0</v>
      </c>
      <c r="AE735">
        <v>30</v>
      </c>
      <c r="AF735">
        <v>60</v>
      </c>
      <c r="AG735">
        <v>97</v>
      </c>
      <c r="AH735" t="s">
        <v>13</v>
      </c>
      <c r="AI735">
        <v>0</v>
      </c>
      <c r="AJ735">
        <v>0</v>
      </c>
    </row>
    <row r="736" spans="1:36" x14ac:dyDescent="0.25">
      <c r="A736" s="3" t="s">
        <v>149</v>
      </c>
      <c r="B736" s="3" t="s">
        <v>140</v>
      </c>
      <c r="C736" s="3" t="s">
        <v>179</v>
      </c>
      <c r="D736" s="3">
        <v>2018</v>
      </c>
      <c r="E736" s="3" t="s">
        <v>82</v>
      </c>
      <c r="F736" t="s">
        <v>83</v>
      </c>
      <c r="I736">
        <v>0</v>
      </c>
      <c r="J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1</v>
      </c>
      <c r="AF736">
        <v>0</v>
      </c>
      <c r="AG736">
        <v>1</v>
      </c>
      <c r="AH736" t="s">
        <v>13</v>
      </c>
      <c r="AI736">
        <v>0</v>
      </c>
      <c r="AJ736">
        <v>0</v>
      </c>
    </row>
    <row r="737" spans="1:36" x14ac:dyDescent="0.25">
      <c r="A737" s="3" t="s">
        <v>149</v>
      </c>
      <c r="B737" s="3" t="s">
        <v>140</v>
      </c>
      <c r="C737" s="3" t="s">
        <v>179</v>
      </c>
      <c r="D737" s="3">
        <v>2018</v>
      </c>
      <c r="E737" s="3" t="s">
        <v>84</v>
      </c>
      <c r="F737" t="s">
        <v>85</v>
      </c>
      <c r="I737">
        <v>0</v>
      </c>
      <c r="J737">
        <v>0</v>
      </c>
      <c r="M737">
        <v>0</v>
      </c>
      <c r="N737">
        <v>0</v>
      </c>
      <c r="O737">
        <v>3</v>
      </c>
      <c r="P737">
        <v>3</v>
      </c>
      <c r="Q737">
        <v>3</v>
      </c>
      <c r="R737">
        <v>0</v>
      </c>
      <c r="S737">
        <v>3</v>
      </c>
      <c r="T737">
        <v>0</v>
      </c>
      <c r="U737">
        <v>3</v>
      </c>
      <c r="V737">
        <v>0</v>
      </c>
      <c r="W737">
        <v>3</v>
      </c>
      <c r="X737">
        <v>0</v>
      </c>
      <c r="Y737">
        <v>3</v>
      </c>
      <c r="Z737">
        <v>0</v>
      </c>
      <c r="AA737">
        <v>3</v>
      </c>
      <c r="AB737">
        <v>0</v>
      </c>
      <c r="AC737">
        <v>3</v>
      </c>
      <c r="AD737">
        <v>0</v>
      </c>
      <c r="AE737">
        <v>5</v>
      </c>
      <c r="AF737">
        <v>3</v>
      </c>
      <c r="AG737">
        <v>12</v>
      </c>
      <c r="AH737" t="s">
        <v>13</v>
      </c>
      <c r="AI737">
        <v>0</v>
      </c>
      <c r="AJ737">
        <v>0</v>
      </c>
    </row>
    <row r="738" spans="1:36" x14ac:dyDescent="0.25">
      <c r="A738" s="3" t="s">
        <v>149</v>
      </c>
      <c r="B738" s="3" t="s">
        <v>140</v>
      </c>
      <c r="C738" s="3" t="s">
        <v>179</v>
      </c>
      <c r="D738" s="3">
        <v>2018</v>
      </c>
      <c r="E738" s="3" t="s">
        <v>86</v>
      </c>
      <c r="F738" t="s">
        <v>87</v>
      </c>
      <c r="I738">
        <v>0</v>
      </c>
      <c r="J738">
        <v>0</v>
      </c>
      <c r="M738">
        <v>2</v>
      </c>
      <c r="N738">
        <v>2</v>
      </c>
      <c r="O738">
        <v>2</v>
      </c>
      <c r="P738">
        <v>0</v>
      </c>
      <c r="Q738">
        <v>2</v>
      </c>
      <c r="R738">
        <v>0</v>
      </c>
      <c r="S738">
        <v>2</v>
      </c>
      <c r="T738">
        <v>0</v>
      </c>
      <c r="U738">
        <v>2</v>
      </c>
      <c r="V738">
        <v>0</v>
      </c>
      <c r="W738">
        <v>2</v>
      </c>
      <c r="X738">
        <v>0</v>
      </c>
      <c r="Y738">
        <v>2</v>
      </c>
      <c r="Z738">
        <v>0</v>
      </c>
      <c r="AA738">
        <v>2</v>
      </c>
      <c r="AB738">
        <v>0</v>
      </c>
      <c r="AC738">
        <v>2</v>
      </c>
      <c r="AD738">
        <v>0</v>
      </c>
      <c r="AE738">
        <v>5</v>
      </c>
      <c r="AF738">
        <v>2</v>
      </c>
      <c r="AG738">
        <v>11</v>
      </c>
      <c r="AH738" t="s">
        <v>13</v>
      </c>
      <c r="AI738">
        <v>0</v>
      </c>
      <c r="AJ738">
        <v>0</v>
      </c>
    </row>
    <row r="739" spans="1:36" x14ac:dyDescent="0.25">
      <c r="A739" s="3" t="s">
        <v>149</v>
      </c>
      <c r="B739" s="3" t="s">
        <v>140</v>
      </c>
      <c r="C739" s="3" t="s">
        <v>179</v>
      </c>
      <c r="D739" s="3">
        <v>2018</v>
      </c>
      <c r="E739" s="3" t="s">
        <v>88</v>
      </c>
      <c r="F739" t="s">
        <v>89</v>
      </c>
      <c r="I739">
        <v>0</v>
      </c>
      <c r="J739">
        <v>0</v>
      </c>
      <c r="M739">
        <v>0</v>
      </c>
      <c r="N739">
        <v>0</v>
      </c>
      <c r="O739">
        <v>1</v>
      </c>
      <c r="P739">
        <v>1</v>
      </c>
      <c r="Q739">
        <v>1</v>
      </c>
      <c r="R739">
        <v>0</v>
      </c>
      <c r="S739">
        <v>1</v>
      </c>
      <c r="T739">
        <v>0</v>
      </c>
      <c r="U739">
        <v>1</v>
      </c>
      <c r="V739">
        <v>0</v>
      </c>
      <c r="W739">
        <v>1</v>
      </c>
      <c r="X739">
        <v>0</v>
      </c>
      <c r="Y739">
        <v>1</v>
      </c>
      <c r="Z739">
        <v>0</v>
      </c>
      <c r="AA739">
        <v>1</v>
      </c>
      <c r="AB739">
        <v>0</v>
      </c>
      <c r="AC739">
        <v>1</v>
      </c>
      <c r="AD739">
        <v>0</v>
      </c>
      <c r="AE739">
        <v>1</v>
      </c>
      <c r="AF739">
        <v>1</v>
      </c>
      <c r="AG739">
        <v>2</v>
      </c>
      <c r="AH739" t="s">
        <v>13</v>
      </c>
      <c r="AI739">
        <v>0</v>
      </c>
      <c r="AJ739">
        <v>0</v>
      </c>
    </row>
    <row r="740" spans="1:36" x14ac:dyDescent="0.25">
      <c r="A740" s="3" t="s">
        <v>149</v>
      </c>
      <c r="B740" s="3" t="s">
        <v>140</v>
      </c>
      <c r="C740" s="3" t="s">
        <v>179</v>
      </c>
      <c r="D740" s="3">
        <v>2018</v>
      </c>
      <c r="E740" s="3" t="s">
        <v>90</v>
      </c>
      <c r="F740" t="s">
        <v>91</v>
      </c>
      <c r="I740">
        <v>0</v>
      </c>
      <c r="J740">
        <v>0</v>
      </c>
      <c r="M740">
        <v>3</v>
      </c>
      <c r="N740">
        <v>3</v>
      </c>
      <c r="O740">
        <v>3</v>
      </c>
      <c r="P740">
        <v>0</v>
      </c>
      <c r="Q740">
        <v>3</v>
      </c>
      <c r="R740">
        <v>0</v>
      </c>
      <c r="S740">
        <v>3</v>
      </c>
      <c r="T740">
        <v>0</v>
      </c>
      <c r="U740">
        <v>3</v>
      </c>
      <c r="V740">
        <v>0</v>
      </c>
      <c r="W740">
        <v>3</v>
      </c>
      <c r="X740">
        <v>0</v>
      </c>
      <c r="Y740">
        <v>3</v>
      </c>
      <c r="Z740">
        <v>0</v>
      </c>
      <c r="AA740">
        <v>3</v>
      </c>
      <c r="AB740">
        <v>0</v>
      </c>
      <c r="AC740">
        <v>3</v>
      </c>
      <c r="AD740">
        <v>0</v>
      </c>
      <c r="AE740">
        <v>10</v>
      </c>
      <c r="AF740">
        <v>3</v>
      </c>
      <c r="AG740">
        <v>20</v>
      </c>
      <c r="AH740" t="s">
        <v>13</v>
      </c>
      <c r="AI740">
        <v>0</v>
      </c>
      <c r="AJ740">
        <v>0</v>
      </c>
    </row>
    <row r="741" spans="1:36" x14ac:dyDescent="0.25">
      <c r="A741" s="3" t="s">
        <v>149</v>
      </c>
      <c r="B741" s="3" t="s">
        <v>140</v>
      </c>
      <c r="C741" s="3" t="s">
        <v>179</v>
      </c>
      <c r="D741" s="3">
        <v>2018</v>
      </c>
      <c r="E741" s="3" t="s">
        <v>92</v>
      </c>
      <c r="F741" t="s">
        <v>93</v>
      </c>
      <c r="I741">
        <v>0</v>
      </c>
      <c r="J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 t="s">
        <v>13</v>
      </c>
      <c r="AI741">
        <v>0</v>
      </c>
      <c r="AJ741">
        <v>0</v>
      </c>
    </row>
    <row r="742" spans="1:36" x14ac:dyDescent="0.25">
      <c r="A742" s="3" t="s">
        <v>149</v>
      </c>
      <c r="B742" s="3" t="s">
        <v>140</v>
      </c>
      <c r="C742" s="3" t="s">
        <v>179</v>
      </c>
      <c r="D742" s="3">
        <v>2018</v>
      </c>
      <c r="E742" s="3">
        <v>15</v>
      </c>
      <c r="F742" t="s">
        <v>94</v>
      </c>
      <c r="I742">
        <v>1</v>
      </c>
      <c r="J742">
        <v>1</v>
      </c>
      <c r="M742">
        <v>1</v>
      </c>
      <c r="N742">
        <v>0</v>
      </c>
      <c r="O742">
        <v>12</v>
      </c>
      <c r="P742">
        <v>11</v>
      </c>
      <c r="Q742">
        <v>12</v>
      </c>
      <c r="R742">
        <v>0</v>
      </c>
      <c r="S742">
        <v>12</v>
      </c>
      <c r="T742">
        <v>0</v>
      </c>
      <c r="U742">
        <v>12</v>
      </c>
      <c r="V742">
        <v>0</v>
      </c>
      <c r="W742">
        <v>12</v>
      </c>
      <c r="X742">
        <v>0</v>
      </c>
      <c r="Y742">
        <v>12</v>
      </c>
      <c r="Z742">
        <v>0</v>
      </c>
      <c r="AA742">
        <v>12</v>
      </c>
      <c r="AB742">
        <v>0</v>
      </c>
      <c r="AC742">
        <v>12</v>
      </c>
      <c r="AD742">
        <v>0</v>
      </c>
      <c r="AE742">
        <v>20</v>
      </c>
      <c r="AF742">
        <v>12</v>
      </c>
      <c r="AG742">
        <v>32</v>
      </c>
      <c r="AH742" t="s">
        <v>13</v>
      </c>
      <c r="AI742">
        <v>0</v>
      </c>
      <c r="AJ742">
        <v>0</v>
      </c>
    </row>
    <row r="743" spans="1:36" x14ac:dyDescent="0.25">
      <c r="A743" s="3" t="s">
        <v>149</v>
      </c>
      <c r="B743" s="3" t="s">
        <v>140</v>
      </c>
      <c r="C743" s="3" t="s">
        <v>179</v>
      </c>
      <c r="D743" s="3">
        <v>2018</v>
      </c>
      <c r="E743" s="3" t="s">
        <v>95</v>
      </c>
      <c r="F743" t="s">
        <v>96</v>
      </c>
      <c r="I743">
        <v>1</v>
      </c>
      <c r="J743">
        <v>1</v>
      </c>
      <c r="M743">
        <v>1</v>
      </c>
      <c r="N743">
        <v>0</v>
      </c>
      <c r="O743">
        <v>1</v>
      </c>
      <c r="P743">
        <v>0</v>
      </c>
      <c r="Q743">
        <v>1</v>
      </c>
      <c r="R743">
        <v>0</v>
      </c>
      <c r="S743">
        <v>1</v>
      </c>
      <c r="T743">
        <v>0</v>
      </c>
      <c r="U743">
        <v>1</v>
      </c>
      <c r="V743">
        <v>0</v>
      </c>
      <c r="W743">
        <v>1</v>
      </c>
      <c r="X743">
        <v>0</v>
      </c>
      <c r="Y743">
        <v>1</v>
      </c>
      <c r="Z743">
        <v>0</v>
      </c>
      <c r="AA743">
        <v>1</v>
      </c>
      <c r="AB743">
        <v>0</v>
      </c>
      <c r="AC743">
        <v>1</v>
      </c>
      <c r="AD743">
        <v>0</v>
      </c>
      <c r="AE743">
        <v>0</v>
      </c>
      <c r="AF743">
        <v>1</v>
      </c>
      <c r="AG743">
        <v>1</v>
      </c>
      <c r="AH743" t="s">
        <v>13</v>
      </c>
      <c r="AI743">
        <v>0</v>
      </c>
      <c r="AJ743">
        <v>0</v>
      </c>
    </row>
    <row r="744" spans="1:36" x14ac:dyDescent="0.25">
      <c r="A744" s="3" t="s">
        <v>149</v>
      </c>
      <c r="B744" s="3" t="s">
        <v>140</v>
      </c>
      <c r="C744" s="3" t="s">
        <v>179</v>
      </c>
      <c r="D744" s="3">
        <v>2018</v>
      </c>
      <c r="E744" s="3">
        <v>0</v>
      </c>
      <c r="F744" t="s">
        <v>97</v>
      </c>
      <c r="I744">
        <v>0</v>
      </c>
      <c r="J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</row>
    <row r="745" spans="1:36" x14ac:dyDescent="0.25">
      <c r="A745" s="3" t="s">
        <v>149</v>
      </c>
      <c r="B745" s="3" t="s">
        <v>140</v>
      </c>
      <c r="C745" s="3" t="s">
        <v>179</v>
      </c>
      <c r="D745" s="3">
        <v>2018</v>
      </c>
      <c r="E745" s="3">
        <v>0</v>
      </c>
      <c r="F745" t="s">
        <v>98</v>
      </c>
      <c r="I745">
        <v>18</v>
      </c>
      <c r="J745">
        <v>18</v>
      </c>
      <c r="M745">
        <v>23</v>
      </c>
      <c r="N745">
        <v>5</v>
      </c>
      <c r="O745">
        <v>26</v>
      </c>
      <c r="P745">
        <v>3</v>
      </c>
      <c r="Q745">
        <v>27</v>
      </c>
      <c r="R745">
        <v>1</v>
      </c>
      <c r="S745">
        <v>27</v>
      </c>
      <c r="T745">
        <v>0</v>
      </c>
      <c r="U745">
        <v>27</v>
      </c>
      <c r="V745">
        <v>0</v>
      </c>
      <c r="W745">
        <v>27</v>
      </c>
      <c r="X745">
        <v>0</v>
      </c>
      <c r="Y745">
        <v>27</v>
      </c>
      <c r="Z745">
        <v>0</v>
      </c>
      <c r="AA745">
        <v>27</v>
      </c>
      <c r="AB745">
        <v>0</v>
      </c>
      <c r="AC745">
        <v>27</v>
      </c>
      <c r="AD745">
        <v>0</v>
      </c>
      <c r="AE745">
        <v>100</v>
      </c>
      <c r="AF745">
        <v>27</v>
      </c>
      <c r="AG745">
        <v>122</v>
      </c>
      <c r="AH745" t="s">
        <v>13</v>
      </c>
      <c r="AI745">
        <v>0</v>
      </c>
      <c r="AJ745">
        <v>0</v>
      </c>
    </row>
    <row r="746" spans="1:36" x14ac:dyDescent="0.25">
      <c r="A746" s="3" t="s">
        <v>149</v>
      </c>
      <c r="B746" s="3" t="s">
        <v>140</v>
      </c>
      <c r="C746" s="3" t="s">
        <v>179</v>
      </c>
      <c r="D746" s="3">
        <v>2018</v>
      </c>
      <c r="E746" s="3">
        <v>0</v>
      </c>
      <c r="F746" t="s">
        <v>99</v>
      </c>
      <c r="I746">
        <v>24</v>
      </c>
      <c r="J746">
        <v>24</v>
      </c>
      <c r="M746">
        <v>31</v>
      </c>
      <c r="N746">
        <v>7</v>
      </c>
      <c r="O746">
        <v>34</v>
      </c>
      <c r="P746">
        <v>3</v>
      </c>
      <c r="Q746">
        <v>36</v>
      </c>
      <c r="R746">
        <v>2</v>
      </c>
      <c r="S746">
        <v>36</v>
      </c>
      <c r="T746">
        <v>0</v>
      </c>
      <c r="U746">
        <v>36</v>
      </c>
      <c r="V746">
        <v>0</v>
      </c>
      <c r="W746">
        <v>36</v>
      </c>
      <c r="X746">
        <v>0</v>
      </c>
      <c r="Y746">
        <v>36</v>
      </c>
      <c r="Z746">
        <v>0</v>
      </c>
      <c r="AA746">
        <v>36</v>
      </c>
      <c r="AB746">
        <v>0</v>
      </c>
      <c r="AC746">
        <v>36</v>
      </c>
      <c r="AD746">
        <v>0</v>
      </c>
      <c r="AE746">
        <v>180</v>
      </c>
      <c r="AF746">
        <v>36</v>
      </c>
      <c r="AG746">
        <v>214</v>
      </c>
      <c r="AH746" t="s">
        <v>13</v>
      </c>
      <c r="AI746">
        <v>0</v>
      </c>
      <c r="AJ746">
        <v>0</v>
      </c>
    </row>
    <row r="747" spans="1:36" x14ac:dyDescent="0.25">
      <c r="A747" s="3" t="s">
        <v>149</v>
      </c>
      <c r="B747" s="3" t="s">
        <v>140</v>
      </c>
      <c r="C747" s="3" t="s">
        <v>179</v>
      </c>
      <c r="D747" s="3">
        <v>2018</v>
      </c>
      <c r="E747" s="3">
        <v>0</v>
      </c>
      <c r="F747" t="s">
        <v>100</v>
      </c>
      <c r="I747">
        <v>2</v>
      </c>
      <c r="J747">
        <v>2</v>
      </c>
      <c r="M747">
        <v>2</v>
      </c>
      <c r="N747">
        <v>0</v>
      </c>
      <c r="O747">
        <v>2</v>
      </c>
      <c r="P747">
        <v>0</v>
      </c>
      <c r="Q747">
        <v>2</v>
      </c>
      <c r="R747">
        <v>0</v>
      </c>
      <c r="S747">
        <v>2</v>
      </c>
      <c r="T747">
        <v>0</v>
      </c>
      <c r="U747">
        <v>2</v>
      </c>
      <c r="V747">
        <v>0</v>
      </c>
      <c r="W747">
        <v>2</v>
      </c>
      <c r="X747">
        <v>0</v>
      </c>
      <c r="Y747">
        <v>2</v>
      </c>
      <c r="Z747">
        <v>0</v>
      </c>
      <c r="AA747">
        <v>2</v>
      </c>
      <c r="AB747">
        <v>0</v>
      </c>
      <c r="AC747">
        <v>2</v>
      </c>
      <c r="AD747">
        <v>0</v>
      </c>
      <c r="AE747">
        <v>27</v>
      </c>
      <c r="AF747">
        <v>2</v>
      </c>
      <c r="AG747">
        <v>25</v>
      </c>
      <c r="AH747" t="s">
        <v>13</v>
      </c>
      <c r="AI747">
        <v>0</v>
      </c>
      <c r="AJ747">
        <v>0</v>
      </c>
    </row>
    <row r="748" spans="1:36" x14ac:dyDescent="0.25">
      <c r="A748" s="3" t="s">
        <v>149</v>
      </c>
      <c r="B748" s="3" t="s">
        <v>140</v>
      </c>
      <c r="C748" s="3" t="s">
        <v>179</v>
      </c>
      <c r="D748" s="3">
        <v>2018</v>
      </c>
      <c r="E748" s="3">
        <v>0</v>
      </c>
      <c r="F748" t="s">
        <v>101</v>
      </c>
      <c r="I748">
        <v>21</v>
      </c>
      <c r="J748">
        <v>21</v>
      </c>
      <c r="M748">
        <v>28</v>
      </c>
      <c r="N748">
        <v>7</v>
      </c>
      <c r="O748">
        <v>33</v>
      </c>
      <c r="P748">
        <v>5</v>
      </c>
      <c r="Q748">
        <v>34</v>
      </c>
      <c r="R748">
        <v>1</v>
      </c>
      <c r="S748">
        <v>34</v>
      </c>
      <c r="T748">
        <v>0</v>
      </c>
      <c r="U748">
        <v>34</v>
      </c>
      <c r="V748">
        <v>0</v>
      </c>
      <c r="W748">
        <v>34</v>
      </c>
      <c r="X748">
        <v>0</v>
      </c>
      <c r="Y748">
        <v>34</v>
      </c>
      <c r="Z748">
        <v>0</v>
      </c>
      <c r="AA748">
        <v>34</v>
      </c>
      <c r="AB748">
        <v>0</v>
      </c>
      <c r="AC748">
        <v>34</v>
      </c>
      <c r="AD748">
        <v>0</v>
      </c>
      <c r="AE748">
        <v>125</v>
      </c>
      <c r="AF748">
        <v>34</v>
      </c>
      <c r="AG748">
        <v>159</v>
      </c>
      <c r="AH748" t="s">
        <v>13</v>
      </c>
      <c r="AI748">
        <v>0</v>
      </c>
      <c r="AJ748">
        <v>0</v>
      </c>
    </row>
    <row r="749" spans="1:36" x14ac:dyDescent="0.25">
      <c r="A749" s="3" t="s">
        <v>149</v>
      </c>
      <c r="B749" s="3" t="s">
        <v>140</v>
      </c>
      <c r="C749" s="3" t="s">
        <v>179</v>
      </c>
      <c r="D749" s="3">
        <v>2018</v>
      </c>
      <c r="E749" s="3">
        <v>0</v>
      </c>
      <c r="F749" t="s">
        <v>102</v>
      </c>
      <c r="I749">
        <v>1</v>
      </c>
      <c r="J749">
        <v>1</v>
      </c>
      <c r="M749">
        <v>6</v>
      </c>
      <c r="N749">
        <v>5</v>
      </c>
      <c r="O749">
        <v>60</v>
      </c>
      <c r="P749">
        <v>54</v>
      </c>
      <c r="Q749">
        <v>60</v>
      </c>
      <c r="R749">
        <v>0</v>
      </c>
      <c r="S749">
        <v>60</v>
      </c>
      <c r="T749">
        <v>0</v>
      </c>
      <c r="U749">
        <v>60</v>
      </c>
      <c r="V749">
        <v>0</v>
      </c>
      <c r="W749">
        <v>60</v>
      </c>
      <c r="X749">
        <v>0</v>
      </c>
      <c r="Y749">
        <v>60</v>
      </c>
      <c r="Z749">
        <v>0</v>
      </c>
      <c r="AA749">
        <v>60</v>
      </c>
      <c r="AB749">
        <v>0</v>
      </c>
      <c r="AC749">
        <v>60</v>
      </c>
      <c r="AD749">
        <v>0</v>
      </c>
      <c r="AE749">
        <v>30</v>
      </c>
      <c r="AF749">
        <v>60</v>
      </c>
      <c r="AG749">
        <v>97</v>
      </c>
      <c r="AH749" t="s">
        <v>13</v>
      </c>
      <c r="AI749">
        <v>0</v>
      </c>
      <c r="AJ749">
        <v>0</v>
      </c>
    </row>
    <row r="750" spans="1:36" x14ac:dyDescent="0.25">
      <c r="A750" s="3" t="s">
        <v>149</v>
      </c>
      <c r="B750" s="3" t="s">
        <v>140</v>
      </c>
      <c r="C750" s="3" t="s">
        <v>179</v>
      </c>
      <c r="D750" s="3">
        <v>2018</v>
      </c>
      <c r="E750" s="3">
        <v>0</v>
      </c>
      <c r="F750" t="s">
        <v>103</v>
      </c>
      <c r="I750">
        <v>1</v>
      </c>
      <c r="J750">
        <v>1</v>
      </c>
      <c r="M750">
        <v>1</v>
      </c>
      <c r="N750">
        <v>0</v>
      </c>
      <c r="O750">
        <v>1</v>
      </c>
      <c r="P750">
        <v>0</v>
      </c>
      <c r="Q750">
        <v>1</v>
      </c>
      <c r="R750">
        <v>0</v>
      </c>
      <c r="S750">
        <v>1</v>
      </c>
      <c r="T750">
        <v>0</v>
      </c>
      <c r="U750">
        <v>1</v>
      </c>
      <c r="V750">
        <v>0</v>
      </c>
      <c r="W750">
        <v>1</v>
      </c>
      <c r="X750">
        <v>0</v>
      </c>
      <c r="Y750">
        <v>1</v>
      </c>
      <c r="Z750">
        <v>0</v>
      </c>
      <c r="AA750">
        <v>1</v>
      </c>
      <c r="AB750">
        <v>0</v>
      </c>
      <c r="AC750">
        <v>1</v>
      </c>
      <c r="AD750">
        <v>0</v>
      </c>
      <c r="AE750">
        <v>0</v>
      </c>
      <c r="AF750">
        <v>1</v>
      </c>
      <c r="AG750">
        <v>1</v>
      </c>
      <c r="AH750" t="s">
        <v>13</v>
      </c>
      <c r="AI750">
        <v>0</v>
      </c>
      <c r="AJ750">
        <v>0</v>
      </c>
    </row>
    <row r="751" spans="1:36" x14ac:dyDescent="0.25">
      <c r="A751" s="3" t="s">
        <v>149</v>
      </c>
      <c r="B751" s="3" t="s">
        <v>140</v>
      </c>
      <c r="C751" s="3" t="s">
        <v>179</v>
      </c>
      <c r="D751" s="3">
        <v>2018</v>
      </c>
      <c r="E751" s="3">
        <v>0</v>
      </c>
      <c r="F751" t="s">
        <v>104</v>
      </c>
      <c r="I751">
        <v>0</v>
      </c>
      <c r="J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</row>
    <row r="752" spans="1:36" x14ac:dyDescent="0.25">
      <c r="A752" s="3" t="s">
        <v>149</v>
      </c>
      <c r="B752" s="3" t="s">
        <v>140</v>
      </c>
      <c r="C752" s="3" t="s">
        <v>179</v>
      </c>
      <c r="D752" s="3">
        <v>2018</v>
      </c>
      <c r="E752" s="3">
        <v>16</v>
      </c>
      <c r="F752" t="s">
        <v>111</v>
      </c>
      <c r="I752">
        <v>4</v>
      </c>
      <c r="J752">
        <v>4</v>
      </c>
      <c r="M752">
        <v>4</v>
      </c>
      <c r="N752">
        <v>0</v>
      </c>
      <c r="O752">
        <v>4</v>
      </c>
      <c r="P752">
        <v>0</v>
      </c>
      <c r="Q752">
        <v>4</v>
      </c>
      <c r="R752">
        <v>0</v>
      </c>
      <c r="S752">
        <v>4</v>
      </c>
      <c r="T752">
        <v>0</v>
      </c>
      <c r="U752">
        <v>4</v>
      </c>
      <c r="V752">
        <v>0</v>
      </c>
      <c r="W752">
        <v>4</v>
      </c>
      <c r="X752">
        <v>0</v>
      </c>
      <c r="Y752">
        <v>4</v>
      </c>
      <c r="Z752">
        <v>0</v>
      </c>
      <c r="AA752">
        <v>4</v>
      </c>
      <c r="AB752">
        <v>0</v>
      </c>
      <c r="AC752">
        <v>4</v>
      </c>
      <c r="AD752">
        <v>0</v>
      </c>
      <c r="AE752">
        <v>30</v>
      </c>
      <c r="AF752">
        <v>4</v>
      </c>
      <c r="AG752">
        <v>4</v>
      </c>
      <c r="AH752" t="s">
        <v>13</v>
      </c>
      <c r="AI752">
        <v>0</v>
      </c>
      <c r="AJ752">
        <v>0</v>
      </c>
    </row>
    <row r="753" spans="1:36" x14ac:dyDescent="0.25">
      <c r="A753" s="3" t="s">
        <v>149</v>
      </c>
      <c r="B753" s="3" t="s">
        <v>140</v>
      </c>
      <c r="C753" s="3" t="s">
        <v>179</v>
      </c>
      <c r="D753" s="3">
        <v>2018</v>
      </c>
      <c r="E753" s="3">
        <v>17</v>
      </c>
      <c r="F753" t="s">
        <v>180</v>
      </c>
      <c r="I753">
        <v>0</v>
      </c>
      <c r="J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2</v>
      </c>
      <c r="AF753">
        <v>0</v>
      </c>
      <c r="AG753">
        <v>0</v>
      </c>
      <c r="AH753" t="s">
        <v>13</v>
      </c>
      <c r="AI753">
        <v>0</v>
      </c>
      <c r="AJ753">
        <v>0</v>
      </c>
    </row>
    <row r="754" spans="1:36" x14ac:dyDescent="0.25">
      <c r="A754" s="3" t="s">
        <v>149</v>
      </c>
      <c r="B754" s="3" t="s">
        <v>140</v>
      </c>
      <c r="C754" s="3" t="s">
        <v>179</v>
      </c>
      <c r="D754" s="3">
        <v>2018</v>
      </c>
      <c r="E754" s="3">
        <v>18</v>
      </c>
      <c r="F754" t="s">
        <v>181</v>
      </c>
      <c r="I754">
        <v>2</v>
      </c>
      <c r="J754">
        <v>2</v>
      </c>
      <c r="M754">
        <v>3</v>
      </c>
      <c r="N754">
        <v>1</v>
      </c>
      <c r="O754">
        <v>4</v>
      </c>
      <c r="P754">
        <v>1</v>
      </c>
      <c r="Q754">
        <v>4</v>
      </c>
      <c r="R754">
        <v>0</v>
      </c>
      <c r="S754">
        <v>4</v>
      </c>
      <c r="T754">
        <v>0</v>
      </c>
      <c r="U754">
        <v>4</v>
      </c>
      <c r="V754">
        <v>0</v>
      </c>
      <c r="W754">
        <v>4</v>
      </c>
      <c r="X754">
        <v>0</v>
      </c>
      <c r="Y754">
        <v>4</v>
      </c>
      <c r="Z754">
        <v>0</v>
      </c>
      <c r="AA754">
        <v>4</v>
      </c>
      <c r="AB754">
        <v>0</v>
      </c>
      <c r="AC754">
        <v>4</v>
      </c>
      <c r="AD754">
        <v>0</v>
      </c>
      <c r="AE754">
        <v>20</v>
      </c>
      <c r="AF754">
        <v>4</v>
      </c>
      <c r="AG754">
        <v>4</v>
      </c>
      <c r="AH754" t="s">
        <v>13</v>
      </c>
      <c r="AI754">
        <v>0</v>
      </c>
      <c r="AJ754">
        <v>0</v>
      </c>
    </row>
    <row r="755" spans="1:36" x14ac:dyDescent="0.25">
      <c r="A755" s="3" t="s">
        <v>149</v>
      </c>
      <c r="B755" s="3" t="s">
        <v>140</v>
      </c>
      <c r="C755" s="3" t="s">
        <v>179</v>
      </c>
      <c r="D755" s="3">
        <v>2018</v>
      </c>
      <c r="E755" s="3">
        <v>19</v>
      </c>
      <c r="F755" t="s">
        <v>182</v>
      </c>
      <c r="I755">
        <v>2</v>
      </c>
      <c r="J755">
        <v>2</v>
      </c>
      <c r="M755">
        <v>3</v>
      </c>
      <c r="N755">
        <v>1</v>
      </c>
      <c r="O755">
        <v>5</v>
      </c>
      <c r="P755">
        <v>2</v>
      </c>
      <c r="Q755">
        <v>5</v>
      </c>
      <c r="R755">
        <v>0</v>
      </c>
      <c r="S755">
        <v>5</v>
      </c>
      <c r="T755">
        <v>0</v>
      </c>
      <c r="U755">
        <v>5</v>
      </c>
      <c r="V755">
        <v>0</v>
      </c>
      <c r="W755">
        <v>5</v>
      </c>
      <c r="X755">
        <v>0</v>
      </c>
      <c r="Y755">
        <v>5</v>
      </c>
      <c r="Z755">
        <v>0</v>
      </c>
      <c r="AA755">
        <v>5</v>
      </c>
      <c r="AB755">
        <v>0</v>
      </c>
      <c r="AC755">
        <v>5</v>
      </c>
      <c r="AD755">
        <v>0</v>
      </c>
      <c r="AE755">
        <v>13</v>
      </c>
      <c r="AF755">
        <v>5</v>
      </c>
      <c r="AG755">
        <v>5</v>
      </c>
      <c r="AH755" t="s">
        <v>13</v>
      </c>
      <c r="AI755">
        <v>0</v>
      </c>
      <c r="AJ755">
        <v>0</v>
      </c>
    </row>
    <row r="756" spans="1:36" x14ac:dyDescent="0.25">
      <c r="A756" s="3" t="s">
        <v>149</v>
      </c>
      <c r="B756" s="3" t="s">
        <v>140</v>
      </c>
      <c r="C756" s="3" t="s">
        <v>179</v>
      </c>
      <c r="D756" s="3">
        <v>2018</v>
      </c>
      <c r="E756" s="3">
        <v>20</v>
      </c>
      <c r="F756" t="s">
        <v>183</v>
      </c>
      <c r="I756">
        <v>0</v>
      </c>
      <c r="J756">
        <v>0</v>
      </c>
      <c r="M756">
        <v>0</v>
      </c>
      <c r="N756">
        <v>0</v>
      </c>
      <c r="O756">
        <v>2</v>
      </c>
      <c r="P756">
        <v>2</v>
      </c>
      <c r="Q756">
        <v>2</v>
      </c>
      <c r="R756">
        <v>0</v>
      </c>
      <c r="S756">
        <v>2</v>
      </c>
      <c r="T756">
        <v>0</v>
      </c>
      <c r="U756">
        <v>2</v>
      </c>
      <c r="V756">
        <v>0</v>
      </c>
      <c r="W756">
        <v>2</v>
      </c>
      <c r="X756">
        <v>0</v>
      </c>
      <c r="Y756">
        <v>2</v>
      </c>
      <c r="Z756">
        <v>0</v>
      </c>
      <c r="AA756">
        <v>2</v>
      </c>
      <c r="AB756">
        <v>0</v>
      </c>
      <c r="AC756">
        <v>2</v>
      </c>
      <c r="AD756">
        <v>0</v>
      </c>
      <c r="AE756">
        <v>11</v>
      </c>
      <c r="AF756">
        <v>2</v>
      </c>
      <c r="AG756">
        <v>2</v>
      </c>
      <c r="AH756" t="s">
        <v>13</v>
      </c>
      <c r="AI756">
        <v>0</v>
      </c>
      <c r="AJ756">
        <v>0</v>
      </c>
    </row>
    <row r="757" spans="1:36" x14ac:dyDescent="0.25">
      <c r="A757" s="3" t="s">
        <v>149</v>
      </c>
      <c r="B757" s="3" t="s">
        <v>140</v>
      </c>
      <c r="C757" s="3" t="s">
        <v>179</v>
      </c>
      <c r="D757" s="3">
        <v>2018</v>
      </c>
      <c r="E757" s="3">
        <v>21</v>
      </c>
      <c r="F757" t="s">
        <v>184</v>
      </c>
      <c r="I757">
        <v>4</v>
      </c>
      <c r="J757">
        <v>4</v>
      </c>
      <c r="M757">
        <v>6</v>
      </c>
      <c r="N757">
        <v>2</v>
      </c>
      <c r="O757">
        <v>8</v>
      </c>
      <c r="P757">
        <v>2</v>
      </c>
      <c r="Q757">
        <v>9</v>
      </c>
      <c r="R757">
        <v>1</v>
      </c>
      <c r="S757">
        <v>9</v>
      </c>
      <c r="T757">
        <v>0</v>
      </c>
      <c r="U757">
        <v>9</v>
      </c>
      <c r="V757">
        <v>0</v>
      </c>
      <c r="W757">
        <v>9</v>
      </c>
      <c r="X757">
        <v>0</v>
      </c>
      <c r="Y757">
        <v>9</v>
      </c>
      <c r="Z757">
        <v>0</v>
      </c>
      <c r="AA757">
        <v>9</v>
      </c>
      <c r="AB757">
        <v>0</v>
      </c>
      <c r="AC757">
        <v>9</v>
      </c>
      <c r="AD757">
        <v>0</v>
      </c>
      <c r="AE757">
        <v>41</v>
      </c>
      <c r="AF757">
        <v>9</v>
      </c>
      <c r="AG757">
        <v>9</v>
      </c>
      <c r="AH757" t="s">
        <v>13</v>
      </c>
      <c r="AI757">
        <v>0</v>
      </c>
      <c r="AJ757">
        <v>0</v>
      </c>
    </row>
    <row r="758" spans="1:36" x14ac:dyDescent="0.25">
      <c r="A758" s="3" t="s">
        <v>149</v>
      </c>
      <c r="B758" s="3" t="s">
        <v>140</v>
      </c>
      <c r="C758" s="3" t="s">
        <v>179</v>
      </c>
      <c r="D758" s="3">
        <v>2018</v>
      </c>
      <c r="E758" s="3">
        <v>22</v>
      </c>
      <c r="F758">
        <v>0</v>
      </c>
      <c r="I758">
        <v>0</v>
      </c>
      <c r="J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 t="s">
        <v>13</v>
      </c>
      <c r="AI758">
        <v>0</v>
      </c>
      <c r="AJ758">
        <v>0</v>
      </c>
    </row>
    <row r="759" spans="1:36" x14ac:dyDescent="0.25">
      <c r="A759" s="3" t="s">
        <v>149</v>
      </c>
      <c r="B759" s="3" t="s">
        <v>140</v>
      </c>
      <c r="C759" s="3" t="s">
        <v>179</v>
      </c>
      <c r="D759" s="3">
        <v>2018</v>
      </c>
      <c r="E759" s="3">
        <v>23</v>
      </c>
      <c r="F759">
        <v>0</v>
      </c>
      <c r="I759">
        <v>0</v>
      </c>
      <c r="J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 t="s">
        <v>13</v>
      </c>
      <c r="AI759">
        <v>0</v>
      </c>
      <c r="AJ759">
        <v>0</v>
      </c>
    </row>
    <row r="760" spans="1:36" x14ac:dyDescent="0.25">
      <c r="A760" s="3" t="s">
        <v>149</v>
      </c>
      <c r="B760" s="3" t="s">
        <v>140</v>
      </c>
      <c r="C760" s="3" t="s">
        <v>179</v>
      </c>
      <c r="D760" s="3">
        <v>2018</v>
      </c>
      <c r="E760" s="3">
        <v>24</v>
      </c>
      <c r="F760">
        <v>0</v>
      </c>
      <c r="I760">
        <v>0</v>
      </c>
      <c r="J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 t="s">
        <v>13</v>
      </c>
      <c r="AI760">
        <v>0</v>
      </c>
      <c r="AJ760">
        <v>0</v>
      </c>
    </row>
    <row r="761" spans="1:36" x14ac:dyDescent="0.25">
      <c r="A761" s="3" t="s">
        <v>149</v>
      </c>
      <c r="B761" s="3" t="s">
        <v>140</v>
      </c>
      <c r="C761" s="3" t="s">
        <v>179</v>
      </c>
      <c r="D761" s="3">
        <v>2018</v>
      </c>
      <c r="E761" s="3">
        <v>25</v>
      </c>
      <c r="F761">
        <v>0</v>
      </c>
      <c r="I761">
        <v>0</v>
      </c>
      <c r="J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 t="s">
        <v>13</v>
      </c>
      <c r="AI761">
        <v>0</v>
      </c>
      <c r="AJ761">
        <v>0</v>
      </c>
    </row>
    <row r="762" spans="1:36" x14ac:dyDescent="0.25">
      <c r="A762" s="3" t="s">
        <v>149</v>
      </c>
      <c r="B762" s="3" t="s">
        <v>185</v>
      </c>
      <c r="C762" s="3" t="s">
        <v>186</v>
      </c>
      <c r="D762" s="3">
        <v>2018</v>
      </c>
      <c r="E762" s="3">
        <v>0</v>
      </c>
      <c r="F762" t="s">
        <v>12</v>
      </c>
      <c r="I762">
        <v>0</v>
      </c>
      <c r="J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</row>
    <row r="763" spans="1:36" x14ac:dyDescent="0.25">
      <c r="A763" s="3" t="s">
        <v>149</v>
      </c>
      <c r="B763" s="3" t="s">
        <v>185</v>
      </c>
      <c r="C763" s="3" t="s">
        <v>186</v>
      </c>
      <c r="D763" s="3">
        <v>2018</v>
      </c>
      <c r="E763" s="3">
        <v>1</v>
      </c>
      <c r="F763" t="s">
        <v>14</v>
      </c>
      <c r="I763">
        <v>0</v>
      </c>
      <c r="J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 t="s">
        <v>13</v>
      </c>
      <c r="AI763">
        <v>0</v>
      </c>
      <c r="AJ763">
        <v>0</v>
      </c>
    </row>
    <row r="764" spans="1:36" x14ac:dyDescent="0.25">
      <c r="A764" s="3" t="s">
        <v>149</v>
      </c>
      <c r="B764" s="3" t="s">
        <v>185</v>
      </c>
      <c r="C764" s="3" t="s">
        <v>186</v>
      </c>
      <c r="D764" s="3">
        <v>2018</v>
      </c>
      <c r="E764" s="3" t="s">
        <v>15</v>
      </c>
      <c r="F764" t="s">
        <v>16</v>
      </c>
      <c r="I764">
        <v>0</v>
      </c>
      <c r="J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 t="s">
        <v>13</v>
      </c>
      <c r="AI764">
        <v>0</v>
      </c>
      <c r="AJ764">
        <v>0</v>
      </c>
    </row>
    <row r="765" spans="1:36" x14ac:dyDescent="0.25">
      <c r="A765" s="3" t="s">
        <v>149</v>
      </c>
      <c r="B765" s="3" t="s">
        <v>185</v>
      </c>
      <c r="C765" s="3" t="s">
        <v>186</v>
      </c>
      <c r="D765" s="3">
        <v>2018</v>
      </c>
      <c r="E765" s="3" t="s">
        <v>17</v>
      </c>
      <c r="F765" t="s">
        <v>18</v>
      </c>
      <c r="I765">
        <v>0</v>
      </c>
      <c r="J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 t="s">
        <v>13</v>
      </c>
      <c r="AI765">
        <v>0</v>
      </c>
      <c r="AJ765">
        <v>0</v>
      </c>
    </row>
    <row r="766" spans="1:36" x14ac:dyDescent="0.25">
      <c r="A766" s="3" t="s">
        <v>149</v>
      </c>
      <c r="B766" s="3" t="s">
        <v>185</v>
      </c>
      <c r="C766" s="3" t="s">
        <v>186</v>
      </c>
      <c r="D766" s="3">
        <v>2018</v>
      </c>
      <c r="E766" s="3" t="s">
        <v>19</v>
      </c>
      <c r="F766" t="s">
        <v>20</v>
      </c>
      <c r="I766">
        <v>0</v>
      </c>
      <c r="J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 t="s">
        <v>13</v>
      </c>
      <c r="AI766">
        <v>0</v>
      </c>
      <c r="AJ766">
        <v>0</v>
      </c>
    </row>
    <row r="767" spans="1:36" x14ac:dyDescent="0.25">
      <c r="A767" s="3" t="s">
        <v>149</v>
      </c>
      <c r="B767" s="3" t="s">
        <v>185</v>
      </c>
      <c r="C767" s="3" t="s">
        <v>186</v>
      </c>
      <c r="D767" s="3">
        <v>2018</v>
      </c>
      <c r="E767" s="3">
        <v>2</v>
      </c>
      <c r="F767" t="s">
        <v>21</v>
      </c>
      <c r="I767">
        <v>0</v>
      </c>
      <c r="J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 t="s">
        <v>13</v>
      </c>
      <c r="AI767">
        <v>0</v>
      </c>
      <c r="AJ767">
        <v>0</v>
      </c>
    </row>
    <row r="768" spans="1:36" x14ac:dyDescent="0.25">
      <c r="A768" s="3" t="s">
        <v>149</v>
      </c>
      <c r="B768" s="3" t="s">
        <v>185</v>
      </c>
      <c r="C768" s="3" t="s">
        <v>186</v>
      </c>
      <c r="D768" s="3">
        <v>2018</v>
      </c>
      <c r="E768" s="3" t="s">
        <v>22</v>
      </c>
      <c r="F768" t="s">
        <v>16</v>
      </c>
      <c r="I768">
        <v>0</v>
      </c>
      <c r="J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 t="s">
        <v>13</v>
      </c>
      <c r="AI768">
        <v>0</v>
      </c>
      <c r="AJ768">
        <v>0</v>
      </c>
    </row>
    <row r="769" spans="1:36" x14ac:dyDescent="0.25">
      <c r="A769" s="3" t="s">
        <v>149</v>
      </c>
      <c r="B769" s="3" t="s">
        <v>185</v>
      </c>
      <c r="C769" s="3" t="s">
        <v>186</v>
      </c>
      <c r="D769" s="3">
        <v>2018</v>
      </c>
      <c r="E769" s="3" t="s">
        <v>23</v>
      </c>
      <c r="F769" t="s">
        <v>20</v>
      </c>
      <c r="I769">
        <v>0</v>
      </c>
      <c r="J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 t="s">
        <v>13</v>
      </c>
      <c r="AI769">
        <v>0</v>
      </c>
      <c r="AJ769">
        <v>0</v>
      </c>
    </row>
    <row r="770" spans="1:36" x14ac:dyDescent="0.25">
      <c r="A770" s="3" t="s">
        <v>149</v>
      </c>
      <c r="B770" s="3" t="s">
        <v>185</v>
      </c>
      <c r="C770" s="3" t="s">
        <v>186</v>
      </c>
      <c r="D770" s="3">
        <v>2018</v>
      </c>
      <c r="E770" s="3">
        <v>3</v>
      </c>
      <c r="F770" t="s">
        <v>24</v>
      </c>
      <c r="I770">
        <v>0</v>
      </c>
      <c r="J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12</v>
      </c>
      <c r="AF770">
        <v>0</v>
      </c>
      <c r="AG770">
        <v>5</v>
      </c>
      <c r="AH770" t="s">
        <v>162</v>
      </c>
      <c r="AI770">
        <v>0</v>
      </c>
      <c r="AJ770">
        <v>0</v>
      </c>
    </row>
    <row r="771" spans="1:36" x14ac:dyDescent="0.25">
      <c r="A771" s="3" t="s">
        <v>149</v>
      </c>
      <c r="B771" s="3" t="s">
        <v>185</v>
      </c>
      <c r="C771" s="3" t="s">
        <v>186</v>
      </c>
      <c r="D771" s="3">
        <v>2018</v>
      </c>
      <c r="E771" s="3" t="s">
        <v>25</v>
      </c>
      <c r="F771" t="s">
        <v>16</v>
      </c>
      <c r="I771">
        <v>0</v>
      </c>
      <c r="J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 t="s">
        <v>13</v>
      </c>
      <c r="AI771">
        <v>0</v>
      </c>
      <c r="AJ771">
        <v>0</v>
      </c>
    </row>
    <row r="772" spans="1:36" x14ac:dyDescent="0.25">
      <c r="A772" s="3" t="s">
        <v>149</v>
      </c>
      <c r="B772" s="3" t="s">
        <v>185</v>
      </c>
      <c r="C772" s="3" t="s">
        <v>186</v>
      </c>
      <c r="D772" s="3">
        <v>2018</v>
      </c>
      <c r="E772" s="3" t="s">
        <v>26</v>
      </c>
      <c r="F772" t="s">
        <v>20</v>
      </c>
      <c r="I772">
        <v>0</v>
      </c>
      <c r="J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 t="s">
        <v>13</v>
      </c>
      <c r="AI772">
        <v>0</v>
      </c>
      <c r="AJ772">
        <v>0</v>
      </c>
    </row>
    <row r="773" spans="1:36" x14ac:dyDescent="0.25">
      <c r="A773" s="3" t="s">
        <v>149</v>
      </c>
      <c r="B773" s="3" t="s">
        <v>185</v>
      </c>
      <c r="C773" s="3" t="s">
        <v>186</v>
      </c>
      <c r="D773" s="3">
        <v>2018</v>
      </c>
      <c r="E773" s="3">
        <v>4</v>
      </c>
      <c r="F773" t="s">
        <v>27</v>
      </c>
      <c r="I773">
        <v>0</v>
      </c>
      <c r="J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 t="s">
        <v>13</v>
      </c>
      <c r="AI773">
        <v>0</v>
      </c>
      <c r="AJ773">
        <v>0</v>
      </c>
    </row>
    <row r="774" spans="1:36" x14ac:dyDescent="0.25">
      <c r="A774" s="3" t="s">
        <v>149</v>
      </c>
      <c r="B774" s="3" t="s">
        <v>185</v>
      </c>
      <c r="C774" s="3" t="s">
        <v>186</v>
      </c>
      <c r="D774" s="3">
        <v>2018</v>
      </c>
      <c r="E774" s="3" t="s">
        <v>28</v>
      </c>
      <c r="F774" t="s">
        <v>16</v>
      </c>
      <c r="I774">
        <v>0</v>
      </c>
      <c r="J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 t="s">
        <v>13</v>
      </c>
      <c r="AI774">
        <v>0</v>
      </c>
      <c r="AJ774">
        <v>0</v>
      </c>
    </row>
    <row r="775" spans="1:36" x14ac:dyDescent="0.25">
      <c r="A775" s="3" t="s">
        <v>149</v>
      </c>
      <c r="B775" s="3" t="s">
        <v>185</v>
      </c>
      <c r="C775" s="3" t="s">
        <v>186</v>
      </c>
      <c r="D775" s="3">
        <v>2018</v>
      </c>
      <c r="E775" s="3" t="s">
        <v>29</v>
      </c>
      <c r="F775" t="s">
        <v>20</v>
      </c>
      <c r="I775">
        <v>0</v>
      </c>
      <c r="J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 t="s">
        <v>13</v>
      </c>
      <c r="AI775">
        <v>0</v>
      </c>
      <c r="AJ775">
        <v>0</v>
      </c>
    </row>
    <row r="776" spans="1:36" x14ac:dyDescent="0.25">
      <c r="A776" s="3" t="s">
        <v>149</v>
      </c>
      <c r="B776" s="3" t="s">
        <v>185</v>
      </c>
      <c r="C776" s="3" t="s">
        <v>186</v>
      </c>
      <c r="D776" s="3">
        <v>2018</v>
      </c>
      <c r="E776" s="3">
        <v>5</v>
      </c>
      <c r="F776" t="s">
        <v>30</v>
      </c>
      <c r="I776">
        <v>2</v>
      </c>
      <c r="J776">
        <v>2</v>
      </c>
      <c r="M776">
        <v>2</v>
      </c>
      <c r="N776">
        <v>0</v>
      </c>
      <c r="O776">
        <v>4</v>
      </c>
      <c r="P776">
        <v>2</v>
      </c>
      <c r="Q776">
        <v>4</v>
      </c>
      <c r="R776">
        <v>0</v>
      </c>
      <c r="S776">
        <v>4</v>
      </c>
      <c r="T776">
        <v>0</v>
      </c>
      <c r="U776">
        <v>4</v>
      </c>
      <c r="V776">
        <v>0</v>
      </c>
      <c r="W776">
        <v>4</v>
      </c>
      <c r="X776">
        <v>0</v>
      </c>
      <c r="Y776">
        <v>4</v>
      </c>
      <c r="Z776">
        <v>0</v>
      </c>
      <c r="AA776">
        <v>4</v>
      </c>
      <c r="AB776">
        <v>0</v>
      </c>
      <c r="AC776">
        <v>4</v>
      </c>
      <c r="AD776">
        <v>0</v>
      </c>
      <c r="AE776">
        <v>20</v>
      </c>
      <c r="AF776">
        <v>4</v>
      </c>
      <c r="AG776">
        <v>25</v>
      </c>
      <c r="AH776" t="s">
        <v>187</v>
      </c>
      <c r="AI776">
        <v>0</v>
      </c>
      <c r="AJ776">
        <v>0</v>
      </c>
    </row>
    <row r="777" spans="1:36" x14ac:dyDescent="0.25">
      <c r="A777" s="3" t="s">
        <v>149</v>
      </c>
      <c r="B777" s="3" t="s">
        <v>185</v>
      </c>
      <c r="C777" s="3" t="s">
        <v>186</v>
      </c>
      <c r="D777" s="3">
        <v>2018</v>
      </c>
      <c r="E777" s="3" t="s">
        <v>31</v>
      </c>
      <c r="F777" t="s">
        <v>32</v>
      </c>
      <c r="I777">
        <v>2</v>
      </c>
      <c r="J777">
        <v>2</v>
      </c>
      <c r="M777">
        <v>2</v>
      </c>
      <c r="N777">
        <v>0</v>
      </c>
      <c r="O777">
        <v>4</v>
      </c>
      <c r="P777">
        <v>2</v>
      </c>
      <c r="Q777">
        <v>4</v>
      </c>
      <c r="R777">
        <v>0</v>
      </c>
      <c r="S777">
        <v>4</v>
      </c>
      <c r="T777">
        <v>0</v>
      </c>
      <c r="U777">
        <v>4</v>
      </c>
      <c r="V777">
        <v>0</v>
      </c>
      <c r="W777">
        <v>4</v>
      </c>
      <c r="X777">
        <v>0</v>
      </c>
      <c r="Y777">
        <v>4</v>
      </c>
      <c r="Z777">
        <v>0</v>
      </c>
      <c r="AA777">
        <v>4</v>
      </c>
      <c r="AB777">
        <v>0</v>
      </c>
      <c r="AC777">
        <v>4</v>
      </c>
      <c r="AD777">
        <v>0</v>
      </c>
      <c r="AE777">
        <v>4</v>
      </c>
      <c r="AF777">
        <v>4</v>
      </c>
      <c r="AG777">
        <v>7</v>
      </c>
      <c r="AH777" t="s">
        <v>187</v>
      </c>
      <c r="AI777">
        <v>0</v>
      </c>
      <c r="AJ777">
        <v>0</v>
      </c>
    </row>
    <row r="778" spans="1:36" x14ac:dyDescent="0.25">
      <c r="A778" s="3" t="s">
        <v>149</v>
      </c>
      <c r="B778" s="3" t="s">
        <v>185</v>
      </c>
      <c r="C778" s="3" t="s">
        <v>186</v>
      </c>
      <c r="D778" s="3">
        <v>2018</v>
      </c>
      <c r="E778" s="3" t="s">
        <v>33</v>
      </c>
      <c r="F778" t="s">
        <v>34</v>
      </c>
      <c r="I778">
        <v>0</v>
      </c>
      <c r="J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7</v>
      </c>
      <c r="AF778">
        <v>0</v>
      </c>
      <c r="AG778">
        <v>7</v>
      </c>
      <c r="AH778" t="s">
        <v>187</v>
      </c>
      <c r="AI778">
        <v>0</v>
      </c>
      <c r="AJ778">
        <v>0</v>
      </c>
    </row>
    <row r="779" spans="1:36" x14ac:dyDescent="0.25">
      <c r="A779" s="3" t="s">
        <v>149</v>
      </c>
      <c r="B779" s="3" t="s">
        <v>185</v>
      </c>
      <c r="C779" s="3" t="s">
        <v>186</v>
      </c>
      <c r="D779" s="3">
        <v>2018</v>
      </c>
      <c r="E779" s="3" t="s">
        <v>35</v>
      </c>
      <c r="F779" t="s">
        <v>36</v>
      </c>
      <c r="I779">
        <v>0</v>
      </c>
      <c r="J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2</v>
      </c>
      <c r="AF779">
        <v>0</v>
      </c>
      <c r="AG779">
        <v>2</v>
      </c>
      <c r="AH779" t="s">
        <v>166</v>
      </c>
      <c r="AI779">
        <v>0</v>
      </c>
      <c r="AJ779">
        <v>0</v>
      </c>
    </row>
    <row r="780" spans="1:36" x14ac:dyDescent="0.25">
      <c r="A780" s="3" t="s">
        <v>149</v>
      </c>
      <c r="B780" s="3" t="s">
        <v>185</v>
      </c>
      <c r="C780" s="3" t="s">
        <v>186</v>
      </c>
      <c r="D780" s="3">
        <v>2018</v>
      </c>
      <c r="E780" s="3" t="s">
        <v>37</v>
      </c>
      <c r="F780" t="s">
        <v>38</v>
      </c>
      <c r="I780">
        <v>2</v>
      </c>
      <c r="J780">
        <v>2</v>
      </c>
      <c r="M780">
        <v>3</v>
      </c>
      <c r="N780">
        <v>1</v>
      </c>
      <c r="O780">
        <v>5</v>
      </c>
      <c r="P780">
        <v>2</v>
      </c>
      <c r="Q780">
        <v>5</v>
      </c>
      <c r="R780">
        <v>0</v>
      </c>
      <c r="S780">
        <v>5</v>
      </c>
      <c r="T780">
        <v>0</v>
      </c>
      <c r="U780">
        <v>5</v>
      </c>
      <c r="V780">
        <v>0</v>
      </c>
      <c r="W780">
        <v>5</v>
      </c>
      <c r="X780">
        <v>0</v>
      </c>
      <c r="Y780">
        <v>5</v>
      </c>
      <c r="Z780">
        <v>0</v>
      </c>
      <c r="AA780">
        <v>5</v>
      </c>
      <c r="AB780">
        <v>0</v>
      </c>
      <c r="AC780">
        <v>5</v>
      </c>
      <c r="AD780">
        <v>0</v>
      </c>
      <c r="AE780">
        <v>7</v>
      </c>
      <c r="AF780">
        <v>5</v>
      </c>
      <c r="AG780">
        <v>12</v>
      </c>
      <c r="AH780" t="s">
        <v>187</v>
      </c>
      <c r="AI780">
        <v>0</v>
      </c>
      <c r="AJ780">
        <v>0</v>
      </c>
    </row>
    <row r="781" spans="1:36" x14ac:dyDescent="0.25">
      <c r="A781" s="3" t="s">
        <v>149</v>
      </c>
      <c r="B781" s="3" t="s">
        <v>185</v>
      </c>
      <c r="C781" s="3" t="s">
        <v>186</v>
      </c>
      <c r="D781" s="3">
        <v>2018</v>
      </c>
      <c r="E781" s="3" t="s">
        <v>39</v>
      </c>
      <c r="F781" t="s">
        <v>40</v>
      </c>
      <c r="I781">
        <v>0</v>
      </c>
      <c r="J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2</v>
      </c>
      <c r="AF781">
        <v>0</v>
      </c>
      <c r="AG781">
        <v>2</v>
      </c>
      <c r="AH781" t="s">
        <v>187</v>
      </c>
      <c r="AI781">
        <v>0</v>
      </c>
      <c r="AJ781">
        <v>0</v>
      </c>
    </row>
    <row r="782" spans="1:36" x14ac:dyDescent="0.25">
      <c r="A782" s="3" t="s">
        <v>149</v>
      </c>
      <c r="B782" s="3" t="s">
        <v>185</v>
      </c>
      <c r="C782" s="3" t="s">
        <v>186</v>
      </c>
      <c r="D782" s="3">
        <v>2018</v>
      </c>
      <c r="E782" s="3" t="s">
        <v>41</v>
      </c>
      <c r="F782">
        <v>0</v>
      </c>
      <c r="I782">
        <v>0</v>
      </c>
      <c r="J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 t="s">
        <v>13</v>
      </c>
      <c r="AI782">
        <v>0</v>
      </c>
      <c r="AJ782">
        <v>0</v>
      </c>
    </row>
    <row r="783" spans="1:36" x14ac:dyDescent="0.25">
      <c r="A783" s="3" t="s">
        <v>149</v>
      </c>
      <c r="B783" s="3" t="s">
        <v>185</v>
      </c>
      <c r="C783" s="3" t="s">
        <v>186</v>
      </c>
      <c r="D783" s="3">
        <v>2018</v>
      </c>
      <c r="E783" s="3">
        <v>6</v>
      </c>
      <c r="F783" t="s">
        <v>42</v>
      </c>
      <c r="I783">
        <v>3</v>
      </c>
      <c r="J783">
        <v>3</v>
      </c>
      <c r="M783">
        <v>3</v>
      </c>
      <c r="N783">
        <v>0</v>
      </c>
      <c r="O783">
        <v>4</v>
      </c>
      <c r="P783">
        <v>1</v>
      </c>
      <c r="Q783">
        <v>4</v>
      </c>
      <c r="R783">
        <v>0</v>
      </c>
      <c r="S783">
        <v>4</v>
      </c>
      <c r="T783">
        <v>0</v>
      </c>
      <c r="U783">
        <v>4</v>
      </c>
      <c r="V783">
        <v>0</v>
      </c>
      <c r="W783">
        <v>4</v>
      </c>
      <c r="X783">
        <v>0</v>
      </c>
      <c r="Y783">
        <v>4</v>
      </c>
      <c r="Z783">
        <v>0</v>
      </c>
      <c r="AA783">
        <v>4</v>
      </c>
      <c r="AB783">
        <v>0</v>
      </c>
      <c r="AC783">
        <v>4</v>
      </c>
      <c r="AD783">
        <v>0</v>
      </c>
      <c r="AE783">
        <v>10</v>
      </c>
      <c r="AF783">
        <v>4</v>
      </c>
      <c r="AG783">
        <v>19</v>
      </c>
      <c r="AH783" t="s">
        <v>160</v>
      </c>
      <c r="AI783">
        <v>0</v>
      </c>
      <c r="AJ783">
        <v>0</v>
      </c>
    </row>
    <row r="784" spans="1:36" x14ac:dyDescent="0.25">
      <c r="A784" s="3" t="s">
        <v>149</v>
      </c>
      <c r="B784" s="3" t="s">
        <v>185</v>
      </c>
      <c r="C784" s="3" t="s">
        <v>186</v>
      </c>
      <c r="D784" s="3">
        <v>2018</v>
      </c>
      <c r="E784" s="3" t="s">
        <v>43</v>
      </c>
      <c r="F784" t="s">
        <v>44</v>
      </c>
      <c r="I784">
        <v>6</v>
      </c>
      <c r="J784">
        <v>6</v>
      </c>
      <c r="M784">
        <v>6</v>
      </c>
      <c r="N784">
        <v>0</v>
      </c>
      <c r="O784">
        <v>7</v>
      </c>
      <c r="P784">
        <v>1</v>
      </c>
      <c r="Q784">
        <v>7</v>
      </c>
      <c r="R784">
        <v>0</v>
      </c>
      <c r="S784">
        <v>7</v>
      </c>
      <c r="T784">
        <v>0</v>
      </c>
      <c r="U784">
        <v>7</v>
      </c>
      <c r="V784">
        <v>0</v>
      </c>
      <c r="W784">
        <v>7</v>
      </c>
      <c r="X784">
        <v>0</v>
      </c>
      <c r="Y784">
        <v>7</v>
      </c>
      <c r="Z784">
        <v>0</v>
      </c>
      <c r="AA784">
        <v>7</v>
      </c>
      <c r="AB784">
        <v>0</v>
      </c>
      <c r="AC784">
        <v>7</v>
      </c>
      <c r="AD784">
        <v>0</v>
      </c>
      <c r="AE784">
        <v>48</v>
      </c>
      <c r="AF784">
        <v>7</v>
      </c>
      <c r="AG784">
        <v>50</v>
      </c>
      <c r="AH784" t="s">
        <v>160</v>
      </c>
      <c r="AI784">
        <v>0</v>
      </c>
      <c r="AJ784">
        <v>0</v>
      </c>
    </row>
    <row r="785" spans="1:36" x14ac:dyDescent="0.25">
      <c r="A785" s="3" t="s">
        <v>149</v>
      </c>
      <c r="B785" s="3" t="s">
        <v>185</v>
      </c>
      <c r="C785" s="3" t="s">
        <v>186</v>
      </c>
      <c r="D785" s="3">
        <v>2018</v>
      </c>
      <c r="E785" s="3" t="s">
        <v>45</v>
      </c>
      <c r="F785" t="s">
        <v>46</v>
      </c>
      <c r="I785">
        <v>5</v>
      </c>
      <c r="J785">
        <v>5</v>
      </c>
      <c r="M785">
        <v>5</v>
      </c>
      <c r="N785">
        <v>0</v>
      </c>
      <c r="O785">
        <v>7</v>
      </c>
      <c r="P785">
        <v>2</v>
      </c>
      <c r="Q785">
        <v>7</v>
      </c>
      <c r="R785">
        <v>0</v>
      </c>
      <c r="S785">
        <v>7</v>
      </c>
      <c r="T785">
        <v>0</v>
      </c>
      <c r="U785">
        <v>7</v>
      </c>
      <c r="V785">
        <v>0</v>
      </c>
      <c r="W785">
        <v>7</v>
      </c>
      <c r="X785">
        <v>0</v>
      </c>
      <c r="Y785">
        <v>7</v>
      </c>
      <c r="Z785">
        <v>0</v>
      </c>
      <c r="AA785">
        <v>7</v>
      </c>
      <c r="AB785">
        <v>0</v>
      </c>
      <c r="AC785">
        <v>7</v>
      </c>
      <c r="AD785">
        <v>0</v>
      </c>
      <c r="AE785">
        <v>22</v>
      </c>
      <c r="AF785">
        <v>7</v>
      </c>
      <c r="AG785">
        <v>27</v>
      </c>
      <c r="AH785" t="s">
        <v>160</v>
      </c>
      <c r="AI785">
        <v>0</v>
      </c>
      <c r="AJ785">
        <v>0</v>
      </c>
    </row>
    <row r="786" spans="1:36" x14ac:dyDescent="0.25">
      <c r="A786" s="3" t="s">
        <v>149</v>
      </c>
      <c r="B786" s="3" t="s">
        <v>185</v>
      </c>
      <c r="C786" s="3" t="s">
        <v>186</v>
      </c>
      <c r="D786" s="3">
        <v>2018</v>
      </c>
      <c r="E786" s="3" t="s">
        <v>47</v>
      </c>
      <c r="F786" t="s">
        <v>48</v>
      </c>
      <c r="I786">
        <v>0</v>
      </c>
      <c r="J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6</v>
      </c>
      <c r="AF786">
        <v>0</v>
      </c>
      <c r="AG786">
        <v>6</v>
      </c>
      <c r="AH786" t="s">
        <v>187</v>
      </c>
      <c r="AI786">
        <v>0</v>
      </c>
      <c r="AJ786">
        <v>0</v>
      </c>
    </row>
    <row r="787" spans="1:36" x14ac:dyDescent="0.25">
      <c r="A787" s="3" t="s">
        <v>149</v>
      </c>
      <c r="B787" s="3" t="s">
        <v>185</v>
      </c>
      <c r="C787" s="3" t="s">
        <v>186</v>
      </c>
      <c r="D787" s="3">
        <v>2018</v>
      </c>
      <c r="E787" s="3">
        <v>7</v>
      </c>
      <c r="F787" t="s">
        <v>49</v>
      </c>
      <c r="I787">
        <v>0</v>
      </c>
      <c r="J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 t="s">
        <v>13</v>
      </c>
      <c r="AI787">
        <v>0</v>
      </c>
      <c r="AJ787">
        <v>0</v>
      </c>
    </row>
    <row r="788" spans="1:36" x14ac:dyDescent="0.25">
      <c r="A788" s="3" t="s">
        <v>149</v>
      </c>
      <c r="B788" s="3" t="s">
        <v>185</v>
      </c>
      <c r="C788" s="3" t="s">
        <v>186</v>
      </c>
      <c r="D788" s="3">
        <v>2018</v>
      </c>
      <c r="E788" s="3" t="s">
        <v>50</v>
      </c>
      <c r="F788" t="s">
        <v>44</v>
      </c>
      <c r="I788">
        <v>0</v>
      </c>
      <c r="J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 t="s">
        <v>13</v>
      </c>
      <c r="AI788">
        <v>0</v>
      </c>
      <c r="AJ788">
        <v>0</v>
      </c>
    </row>
    <row r="789" spans="1:36" x14ac:dyDescent="0.25">
      <c r="A789" s="3" t="s">
        <v>149</v>
      </c>
      <c r="B789" s="3" t="s">
        <v>185</v>
      </c>
      <c r="C789" s="3" t="s">
        <v>186</v>
      </c>
      <c r="D789" s="3">
        <v>2018</v>
      </c>
      <c r="E789" s="3" t="s">
        <v>51</v>
      </c>
      <c r="F789" t="s">
        <v>46</v>
      </c>
      <c r="I789">
        <v>0</v>
      </c>
      <c r="J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 t="s">
        <v>13</v>
      </c>
      <c r="AI789">
        <v>0</v>
      </c>
      <c r="AJ789">
        <v>0</v>
      </c>
    </row>
    <row r="790" spans="1:36" x14ac:dyDescent="0.25">
      <c r="A790" s="3" t="s">
        <v>149</v>
      </c>
      <c r="B790" s="3" t="s">
        <v>185</v>
      </c>
      <c r="C790" s="3" t="s">
        <v>186</v>
      </c>
      <c r="D790" s="3">
        <v>2018</v>
      </c>
      <c r="E790" s="3" t="s">
        <v>52</v>
      </c>
      <c r="F790" t="s">
        <v>53</v>
      </c>
      <c r="I790">
        <v>0</v>
      </c>
      <c r="J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 t="s">
        <v>13</v>
      </c>
      <c r="AI790">
        <v>0</v>
      </c>
      <c r="AJ790">
        <v>0</v>
      </c>
    </row>
    <row r="791" spans="1:36" x14ac:dyDescent="0.25">
      <c r="A791" s="3" t="s">
        <v>149</v>
      </c>
      <c r="B791" s="3" t="s">
        <v>185</v>
      </c>
      <c r="C791" s="3" t="s">
        <v>186</v>
      </c>
      <c r="D791" s="3">
        <v>2018</v>
      </c>
      <c r="E791" s="3">
        <v>8</v>
      </c>
      <c r="F791" t="s">
        <v>54</v>
      </c>
      <c r="I791">
        <v>0</v>
      </c>
      <c r="J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 t="s">
        <v>13</v>
      </c>
      <c r="AI791">
        <v>0</v>
      </c>
      <c r="AJ791">
        <v>0</v>
      </c>
    </row>
    <row r="792" spans="1:36" x14ac:dyDescent="0.25">
      <c r="A792" s="3" t="s">
        <v>149</v>
      </c>
      <c r="B792" s="3" t="s">
        <v>185</v>
      </c>
      <c r="C792" s="3" t="s">
        <v>186</v>
      </c>
      <c r="D792" s="3">
        <v>2018</v>
      </c>
      <c r="E792" s="3" t="s">
        <v>55</v>
      </c>
      <c r="F792" t="s">
        <v>16</v>
      </c>
      <c r="I792">
        <v>0</v>
      </c>
      <c r="J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 t="s">
        <v>13</v>
      </c>
      <c r="AI792">
        <v>0</v>
      </c>
      <c r="AJ792">
        <v>0</v>
      </c>
    </row>
    <row r="793" spans="1:36" x14ac:dyDescent="0.25">
      <c r="A793" s="3" t="s">
        <v>149</v>
      </c>
      <c r="B793" s="3" t="s">
        <v>185</v>
      </c>
      <c r="C793" s="3" t="s">
        <v>186</v>
      </c>
      <c r="D793" s="3">
        <v>2018</v>
      </c>
      <c r="E793" s="3" t="s">
        <v>56</v>
      </c>
      <c r="F793" t="s">
        <v>20</v>
      </c>
      <c r="I793">
        <v>0</v>
      </c>
      <c r="J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 t="s">
        <v>13</v>
      </c>
      <c r="AI793">
        <v>0</v>
      </c>
      <c r="AJ793">
        <v>0</v>
      </c>
    </row>
    <row r="794" spans="1:36" x14ac:dyDescent="0.25">
      <c r="A794" s="3" t="s">
        <v>149</v>
      </c>
      <c r="B794" s="3" t="s">
        <v>185</v>
      </c>
      <c r="C794" s="3" t="s">
        <v>186</v>
      </c>
      <c r="D794" s="3">
        <v>2018</v>
      </c>
      <c r="E794" s="3" t="s">
        <v>57</v>
      </c>
      <c r="F794" t="s">
        <v>58</v>
      </c>
      <c r="I794">
        <v>0</v>
      </c>
      <c r="J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 t="s">
        <v>13</v>
      </c>
      <c r="AI794">
        <v>0</v>
      </c>
      <c r="AJ794">
        <v>0</v>
      </c>
    </row>
    <row r="795" spans="1:36" x14ac:dyDescent="0.25">
      <c r="A795" s="3" t="s">
        <v>149</v>
      </c>
      <c r="B795" s="3" t="s">
        <v>185</v>
      </c>
      <c r="C795" s="3" t="s">
        <v>186</v>
      </c>
      <c r="D795" s="3">
        <v>2018</v>
      </c>
      <c r="E795" s="3">
        <v>9</v>
      </c>
      <c r="F795" t="s">
        <v>59</v>
      </c>
      <c r="I795">
        <v>0</v>
      </c>
      <c r="J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 t="s">
        <v>13</v>
      </c>
      <c r="AI795">
        <v>0</v>
      </c>
      <c r="AJ795">
        <v>0</v>
      </c>
    </row>
    <row r="796" spans="1:36" x14ac:dyDescent="0.25">
      <c r="A796" s="3" t="s">
        <v>149</v>
      </c>
      <c r="B796" s="3" t="s">
        <v>185</v>
      </c>
      <c r="C796" s="3" t="s">
        <v>186</v>
      </c>
      <c r="D796" s="3">
        <v>2018</v>
      </c>
      <c r="E796" s="3">
        <v>10</v>
      </c>
      <c r="F796" t="s">
        <v>60</v>
      </c>
      <c r="I796">
        <v>0</v>
      </c>
      <c r="J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 t="s">
        <v>13</v>
      </c>
      <c r="AI796">
        <v>0</v>
      </c>
      <c r="AJ796">
        <v>0</v>
      </c>
    </row>
    <row r="797" spans="1:36" x14ac:dyDescent="0.25">
      <c r="A797" s="3" t="s">
        <v>149</v>
      </c>
      <c r="B797" s="3" t="s">
        <v>185</v>
      </c>
      <c r="C797" s="3" t="s">
        <v>186</v>
      </c>
      <c r="D797" s="3">
        <v>2018</v>
      </c>
      <c r="E797" s="3">
        <v>11</v>
      </c>
      <c r="F797" t="s">
        <v>61</v>
      </c>
      <c r="I797">
        <v>0</v>
      </c>
      <c r="J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 t="s">
        <v>13</v>
      </c>
      <c r="AI797">
        <v>0</v>
      </c>
      <c r="AJ797">
        <v>0</v>
      </c>
    </row>
    <row r="798" spans="1:36" x14ac:dyDescent="0.25">
      <c r="A798" s="3" t="s">
        <v>149</v>
      </c>
      <c r="B798" s="3" t="s">
        <v>185</v>
      </c>
      <c r="C798" s="3" t="s">
        <v>186</v>
      </c>
      <c r="D798" s="3">
        <v>2018</v>
      </c>
      <c r="E798" s="3" t="s">
        <v>62</v>
      </c>
      <c r="F798" t="s">
        <v>63</v>
      </c>
      <c r="I798">
        <v>0</v>
      </c>
      <c r="J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 t="s">
        <v>13</v>
      </c>
      <c r="AI798">
        <v>0</v>
      </c>
      <c r="AJ798">
        <v>0</v>
      </c>
    </row>
    <row r="799" spans="1:36" x14ac:dyDescent="0.25">
      <c r="A799" s="3" t="s">
        <v>149</v>
      </c>
      <c r="B799" s="3" t="s">
        <v>185</v>
      </c>
      <c r="C799" s="3" t="s">
        <v>186</v>
      </c>
      <c r="D799" s="3">
        <v>2018</v>
      </c>
      <c r="E799" s="3" t="s">
        <v>64</v>
      </c>
      <c r="F799" t="s">
        <v>65</v>
      </c>
      <c r="I799">
        <v>0</v>
      </c>
      <c r="J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 t="s">
        <v>13</v>
      </c>
      <c r="AI799">
        <v>0</v>
      </c>
      <c r="AJ799">
        <v>0</v>
      </c>
    </row>
    <row r="800" spans="1:36" x14ac:dyDescent="0.25">
      <c r="A800" s="3" t="s">
        <v>149</v>
      </c>
      <c r="B800" s="3" t="s">
        <v>185</v>
      </c>
      <c r="C800" s="3" t="s">
        <v>186</v>
      </c>
      <c r="D800" s="3">
        <v>2018</v>
      </c>
      <c r="E800" s="3" t="s">
        <v>66</v>
      </c>
      <c r="F800" t="s">
        <v>20</v>
      </c>
      <c r="I800">
        <v>0</v>
      </c>
      <c r="J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 t="s">
        <v>13</v>
      </c>
      <c r="AI800">
        <v>0</v>
      </c>
      <c r="AJ800">
        <v>0</v>
      </c>
    </row>
    <row r="801" spans="1:36" x14ac:dyDescent="0.25">
      <c r="A801" s="3" t="s">
        <v>149</v>
      </c>
      <c r="B801" s="3" t="s">
        <v>185</v>
      </c>
      <c r="C801" s="3" t="s">
        <v>186</v>
      </c>
      <c r="D801" s="3">
        <v>2018</v>
      </c>
      <c r="E801" s="3" t="s">
        <v>67</v>
      </c>
      <c r="F801" t="s">
        <v>18</v>
      </c>
      <c r="I801">
        <v>0</v>
      </c>
      <c r="J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 t="s">
        <v>13</v>
      </c>
      <c r="AI801">
        <v>0</v>
      </c>
      <c r="AJ801">
        <v>0</v>
      </c>
    </row>
    <row r="802" spans="1:36" x14ac:dyDescent="0.25">
      <c r="A802" s="3" t="s">
        <v>149</v>
      </c>
      <c r="B802" s="3" t="s">
        <v>185</v>
      </c>
      <c r="C802" s="3" t="s">
        <v>186</v>
      </c>
      <c r="D802" s="3">
        <v>2018</v>
      </c>
      <c r="E802" s="3">
        <v>12</v>
      </c>
      <c r="F802" t="s">
        <v>68</v>
      </c>
      <c r="I802">
        <v>0</v>
      </c>
      <c r="J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12</v>
      </c>
      <c r="AF802">
        <v>0</v>
      </c>
      <c r="AG802">
        <v>0</v>
      </c>
      <c r="AH802" t="s">
        <v>13</v>
      </c>
      <c r="AI802">
        <v>0</v>
      </c>
      <c r="AJ802">
        <v>0</v>
      </c>
    </row>
    <row r="803" spans="1:36" x14ac:dyDescent="0.25">
      <c r="A803" s="3" t="s">
        <v>149</v>
      </c>
      <c r="B803" s="3" t="s">
        <v>185</v>
      </c>
      <c r="C803" s="3" t="s">
        <v>186</v>
      </c>
      <c r="D803" s="3">
        <v>2018</v>
      </c>
      <c r="E803" s="3" t="s">
        <v>69</v>
      </c>
      <c r="F803" t="s">
        <v>70</v>
      </c>
      <c r="I803">
        <v>0</v>
      </c>
      <c r="J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 t="s">
        <v>13</v>
      </c>
      <c r="AI803">
        <v>0</v>
      </c>
      <c r="AJ803">
        <v>0</v>
      </c>
    </row>
    <row r="804" spans="1:36" x14ac:dyDescent="0.25">
      <c r="A804" s="3" t="s">
        <v>149</v>
      </c>
      <c r="B804" s="3" t="s">
        <v>185</v>
      </c>
      <c r="C804" s="3" t="s">
        <v>186</v>
      </c>
      <c r="D804" s="3">
        <v>2018</v>
      </c>
      <c r="E804" s="3" t="s">
        <v>71</v>
      </c>
      <c r="F804" t="s">
        <v>72</v>
      </c>
      <c r="I804">
        <v>0</v>
      </c>
      <c r="J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12</v>
      </c>
      <c r="AF804">
        <v>0</v>
      </c>
      <c r="AG804">
        <v>0</v>
      </c>
      <c r="AH804" t="s">
        <v>13</v>
      </c>
      <c r="AI804">
        <v>0</v>
      </c>
      <c r="AJ804">
        <v>0</v>
      </c>
    </row>
    <row r="805" spans="1:36" x14ac:dyDescent="0.25">
      <c r="A805" s="3" t="s">
        <v>149</v>
      </c>
      <c r="B805" s="3" t="s">
        <v>185</v>
      </c>
      <c r="C805" s="3" t="s">
        <v>186</v>
      </c>
      <c r="D805" s="3">
        <v>2018</v>
      </c>
      <c r="E805" s="3" t="s">
        <v>73</v>
      </c>
      <c r="F805" t="s">
        <v>16</v>
      </c>
      <c r="I805">
        <v>0</v>
      </c>
      <c r="J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2</v>
      </c>
      <c r="AF805">
        <v>0</v>
      </c>
      <c r="AG805">
        <v>0</v>
      </c>
      <c r="AH805" t="s">
        <v>13</v>
      </c>
      <c r="AI805">
        <v>0</v>
      </c>
      <c r="AJ805">
        <v>0</v>
      </c>
    </row>
    <row r="806" spans="1:36" x14ac:dyDescent="0.25">
      <c r="A806" s="3" t="s">
        <v>149</v>
      </c>
      <c r="B806" s="3" t="s">
        <v>185</v>
      </c>
      <c r="C806" s="3" t="s">
        <v>186</v>
      </c>
      <c r="D806" s="3">
        <v>2018</v>
      </c>
      <c r="E806" s="3" t="s">
        <v>74</v>
      </c>
      <c r="F806" t="s">
        <v>20</v>
      </c>
      <c r="I806">
        <v>0</v>
      </c>
      <c r="J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 t="s">
        <v>13</v>
      </c>
      <c r="AI806">
        <v>0</v>
      </c>
      <c r="AJ806">
        <v>0</v>
      </c>
    </row>
    <row r="807" spans="1:36" x14ac:dyDescent="0.25">
      <c r="A807" s="3" t="s">
        <v>149</v>
      </c>
      <c r="B807" s="3" t="s">
        <v>185</v>
      </c>
      <c r="C807" s="3" t="s">
        <v>186</v>
      </c>
      <c r="D807" s="3">
        <v>2018</v>
      </c>
      <c r="E807" s="3">
        <v>0</v>
      </c>
      <c r="F807" t="s">
        <v>75</v>
      </c>
      <c r="I807">
        <v>0</v>
      </c>
      <c r="J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</row>
    <row r="808" spans="1:36" x14ac:dyDescent="0.25">
      <c r="A808" s="3" t="s">
        <v>149</v>
      </c>
      <c r="B808" s="3" t="s">
        <v>185</v>
      </c>
      <c r="C808" s="3" t="s">
        <v>186</v>
      </c>
      <c r="D808" s="3">
        <v>2018</v>
      </c>
      <c r="E808" s="3">
        <v>13</v>
      </c>
      <c r="F808" t="s">
        <v>76</v>
      </c>
      <c r="I808">
        <v>1</v>
      </c>
      <c r="J808">
        <v>1</v>
      </c>
      <c r="M808">
        <v>1</v>
      </c>
      <c r="N808">
        <v>0</v>
      </c>
      <c r="O808">
        <v>1</v>
      </c>
      <c r="P808">
        <v>0</v>
      </c>
      <c r="Q808">
        <v>1</v>
      </c>
      <c r="R808">
        <v>0</v>
      </c>
      <c r="S808">
        <v>1</v>
      </c>
      <c r="T808">
        <v>0</v>
      </c>
      <c r="U808">
        <v>1</v>
      </c>
      <c r="V808">
        <v>0</v>
      </c>
      <c r="W808">
        <v>1</v>
      </c>
      <c r="X808">
        <v>0</v>
      </c>
      <c r="Y808">
        <v>1</v>
      </c>
      <c r="Z808">
        <v>0</v>
      </c>
      <c r="AA808">
        <v>1</v>
      </c>
      <c r="AB808">
        <v>0</v>
      </c>
      <c r="AC808">
        <v>1</v>
      </c>
      <c r="AD808">
        <v>0</v>
      </c>
      <c r="AE808">
        <v>11</v>
      </c>
      <c r="AF808">
        <v>1</v>
      </c>
      <c r="AG808">
        <v>3</v>
      </c>
      <c r="AH808" t="s">
        <v>162</v>
      </c>
      <c r="AI808">
        <v>0</v>
      </c>
      <c r="AJ808">
        <v>0</v>
      </c>
    </row>
    <row r="809" spans="1:36" x14ac:dyDescent="0.25">
      <c r="A809" s="3" t="s">
        <v>149</v>
      </c>
      <c r="B809" s="3" t="s">
        <v>185</v>
      </c>
      <c r="C809" s="3" t="s">
        <v>186</v>
      </c>
      <c r="D809" s="3">
        <v>2018</v>
      </c>
      <c r="E809" s="3" t="s">
        <v>77</v>
      </c>
      <c r="F809" t="s">
        <v>78</v>
      </c>
      <c r="I809">
        <v>1</v>
      </c>
      <c r="J809">
        <v>1</v>
      </c>
      <c r="M809">
        <v>1</v>
      </c>
      <c r="N809">
        <v>0</v>
      </c>
      <c r="O809">
        <v>1</v>
      </c>
      <c r="P809">
        <v>0</v>
      </c>
      <c r="Q809">
        <v>1</v>
      </c>
      <c r="R809">
        <v>0</v>
      </c>
      <c r="S809">
        <v>1</v>
      </c>
      <c r="T809">
        <v>0</v>
      </c>
      <c r="U809">
        <v>1</v>
      </c>
      <c r="V809">
        <v>0</v>
      </c>
      <c r="W809">
        <v>1</v>
      </c>
      <c r="X809">
        <v>0</v>
      </c>
      <c r="Y809">
        <v>1</v>
      </c>
      <c r="Z809">
        <v>0</v>
      </c>
      <c r="AA809">
        <v>1</v>
      </c>
      <c r="AB809">
        <v>0</v>
      </c>
      <c r="AC809">
        <v>1</v>
      </c>
      <c r="AD809">
        <v>0</v>
      </c>
      <c r="AE809">
        <v>5</v>
      </c>
      <c r="AF809">
        <v>1</v>
      </c>
      <c r="AG809">
        <v>5</v>
      </c>
      <c r="AH809" t="s">
        <v>162</v>
      </c>
      <c r="AI809">
        <v>0</v>
      </c>
      <c r="AJ809">
        <v>0</v>
      </c>
    </row>
    <row r="810" spans="1:36" x14ac:dyDescent="0.25">
      <c r="A810" s="3" t="s">
        <v>149</v>
      </c>
      <c r="B810" s="3" t="s">
        <v>185</v>
      </c>
      <c r="C810" s="3" t="s">
        <v>186</v>
      </c>
      <c r="D810" s="3">
        <v>2018</v>
      </c>
      <c r="E810" s="3" t="s">
        <v>79</v>
      </c>
      <c r="F810" t="s">
        <v>80</v>
      </c>
      <c r="I810">
        <v>0</v>
      </c>
      <c r="J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6</v>
      </c>
      <c r="AF810">
        <v>0</v>
      </c>
      <c r="AG810">
        <v>2</v>
      </c>
      <c r="AH810" t="s">
        <v>162</v>
      </c>
      <c r="AI810">
        <v>0</v>
      </c>
      <c r="AJ810">
        <v>0</v>
      </c>
    </row>
    <row r="811" spans="1:36" x14ac:dyDescent="0.25">
      <c r="A811" s="3" t="s">
        <v>149</v>
      </c>
      <c r="B811" s="3" t="s">
        <v>185</v>
      </c>
      <c r="C811" s="3" t="s">
        <v>186</v>
      </c>
      <c r="D811" s="3">
        <v>2018</v>
      </c>
      <c r="E811" s="3">
        <v>14</v>
      </c>
      <c r="F811" t="s">
        <v>81</v>
      </c>
      <c r="I811">
        <v>7</v>
      </c>
      <c r="J811">
        <v>7</v>
      </c>
      <c r="M811">
        <v>7</v>
      </c>
      <c r="N811">
        <v>0</v>
      </c>
      <c r="O811">
        <v>7</v>
      </c>
      <c r="P811">
        <v>0</v>
      </c>
      <c r="Q811">
        <v>7</v>
      </c>
      <c r="R811">
        <v>0</v>
      </c>
      <c r="S811">
        <v>7</v>
      </c>
      <c r="T811">
        <v>0</v>
      </c>
      <c r="U811">
        <v>7</v>
      </c>
      <c r="V811">
        <v>0</v>
      </c>
      <c r="W811">
        <v>7</v>
      </c>
      <c r="X811">
        <v>0</v>
      </c>
      <c r="Y811">
        <v>7</v>
      </c>
      <c r="Z811">
        <v>0</v>
      </c>
      <c r="AA811">
        <v>7</v>
      </c>
      <c r="AB811">
        <v>0</v>
      </c>
      <c r="AC811">
        <v>7</v>
      </c>
      <c r="AD811">
        <v>0</v>
      </c>
      <c r="AE811">
        <v>25</v>
      </c>
      <c r="AF811">
        <v>7</v>
      </c>
      <c r="AG811">
        <v>56</v>
      </c>
      <c r="AH811" t="s">
        <v>162</v>
      </c>
      <c r="AI811">
        <v>0</v>
      </c>
      <c r="AJ811">
        <v>0</v>
      </c>
    </row>
    <row r="812" spans="1:36" x14ac:dyDescent="0.25">
      <c r="A812" s="3" t="s">
        <v>149</v>
      </c>
      <c r="B812" s="3" t="s">
        <v>185</v>
      </c>
      <c r="C812" s="3" t="s">
        <v>186</v>
      </c>
      <c r="D812" s="3">
        <v>2018</v>
      </c>
      <c r="E812" s="3" t="s">
        <v>82</v>
      </c>
      <c r="F812" t="s">
        <v>83</v>
      </c>
      <c r="I812">
        <v>5</v>
      </c>
      <c r="J812">
        <v>5</v>
      </c>
      <c r="M812">
        <v>5</v>
      </c>
      <c r="N812">
        <v>0</v>
      </c>
      <c r="O812">
        <v>5</v>
      </c>
      <c r="P812">
        <v>0</v>
      </c>
      <c r="Q812">
        <v>5</v>
      </c>
      <c r="R812">
        <v>0</v>
      </c>
      <c r="S812">
        <v>5</v>
      </c>
      <c r="T812">
        <v>0</v>
      </c>
      <c r="U812">
        <v>5</v>
      </c>
      <c r="V812">
        <v>0</v>
      </c>
      <c r="W812">
        <v>5</v>
      </c>
      <c r="X812">
        <v>0</v>
      </c>
      <c r="Y812">
        <v>5</v>
      </c>
      <c r="Z812">
        <v>0</v>
      </c>
      <c r="AA812">
        <v>5</v>
      </c>
      <c r="AB812">
        <v>0</v>
      </c>
      <c r="AC812">
        <v>5</v>
      </c>
      <c r="AD812">
        <v>0</v>
      </c>
      <c r="AE812">
        <v>5</v>
      </c>
      <c r="AF812">
        <v>5</v>
      </c>
      <c r="AG812">
        <v>5</v>
      </c>
      <c r="AH812" t="s">
        <v>162</v>
      </c>
      <c r="AI812">
        <v>0</v>
      </c>
      <c r="AJ812">
        <v>0</v>
      </c>
    </row>
    <row r="813" spans="1:36" x14ac:dyDescent="0.25">
      <c r="A813" s="3" t="s">
        <v>149</v>
      </c>
      <c r="B813" s="3" t="s">
        <v>185</v>
      </c>
      <c r="C813" s="3" t="s">
        <v>186</v>
      </c>
      <c r="D813" s="3">
        <v>2018</v>
      </c>
      <c r="E813" s="3" t="s">
        <v>84</v>
      </c>
      <c r="F813" t="s">
        <v>85</v>
      </c>
      <c r="I813">
        <v>2</v>
      </c>
      <c r="J813">
        <v>2</v>
      </c>
      <c r="M813">
        <v>2</v>
      </c>
      <c r="N813">
        <v>0</v>
      </c>
      <c r="O813">
        <v>2</v>
      </c>
      <c r="P813">
        <v>0</v>
      </c>
      <c r="Q813">
        <v>2</v>
      </c>
      <c r="R813">
        <v>0</v>
      </c>
      <c r="S813">
        <v>2</v>
      </c>
      <c r="T813">
        <v>0</v>
      </c>
      <c r="U813">
        <v>2</v>
      </c>
      <c r="V813">
        <v>0</v>
      </c>
      <c r="W813">
        <v>2</v>
      </c>
      <c r="X813">
        <v>0</v>
      </c>
      <c r="Y813">
        <v>2</v>
      </c>
      <c r="Z813">
        <v>0</v>
      </c>
      <c r="AA813">
        <v>2</v>
      </c>
      <c r="AB813">
        <v>0</v>
      </c>
      <c r="AC813">
        <v>2</v>
      </c>
      <c r="AD813">
        <v>0</v>
      </c>
      <c r="AE813">
        <v>3</v>
      </c>
      <c r="AF813">
        <v>2</v>
      </c>
      <c r="AG813">
        <v>2</v>
      </c>
      <c r="AH813" t="s">
        <v>162</v>
      </c>
      <c r="AI813">
        <v>0</v>
      </c>
      <c r="AJ813">
        <v>0</v>
      </c>
    </row>
    <row r="814" spans="1:36" x14ac:dyDescent="0.25">
      <c r="A814" s="3" t="s">
        <v>149</v>
      </c>
      <c r="B814" s="3" t="s">
        <v>185</v>
      </c>
      <c r="C814" s="3" t="s">
        <v>186</v>
      </c>
      <c r="D814" s="3">
        <v>2018</v>
      </c>
      <c r="E814" s="3" t="s">
        <v>86</v>
      </c>
      <c r="F814" t="s">
        <v>87</v>
      </c>
      <c r="I814">
        <v>0</v>
      </c>
      <c r="J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 t="s">
        <v>13</v>
      </c>
      <c r="AI814">
        <v>0</v>
      </c>
      <c r="AJ814">
        <v>0</v>
      </c>
    </row>
    <row r="815" spans="1:36" x14ac:dyDescent="0.25">
      <c r="A815" s="3" t="s">
        <v>149</v>
      </c>
      <c r="B815" s="3" t="s">
        <v>185</v>
      </c>
      <c r="C815" s="3" t="s">
        <v>186</v>
      </c>
      <c r="D815" s="3">
        <v>2018</v>
      </c>
      <c r="E815" s="3" t="s">
        <v>88</v>
      </c>
      <c r="F815" t="s">
        <v>89</v>
      </c>
      <c r="I815">
        <v>0</v>
      </c>
      <c r="J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 t="s">
        <v>13</v>
      </c>
      <c r="AI815">
        <v>0</v>
      </c>
      <c r="AJ815">
        <v>0</v>
      </c>
    </row>
    <row r="816" spans="1:36" x14ac:dyDescent="0.25">
      <c r="A816" s="3" t="s">
        <v>149</v>
      </c>
      <c r="B816" s="3" t="s">
        <v>185</v>
      </c>
      <c r="C816" s="3" t="s">
        <v>186</v>
      </c>
      <c r="D816" s="3">
        <v>2018</v>
      </c>
      <c r="E816" s="3" t="s">
        <v>90</v>
      </c>
      <c r="F816" t="s">
        <v>91</v>
      </c>
      <c r="I816">
        <v>0</v>
      </c>
      <c r="J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20</v>
      </c>
      <c r="AF816">
        <v>0</v>
      </c>
      <c r="AG816">
        <v>49</v>
      </c>
      <c r="AH816" t="s">
        <v>162</v>
      </c>
      <c r="AI816">
        <v>0</v>
      </c>
      <c r="AJ816">
        <v>0</v>
      </c>
    </row>
    <row r="817" spans="1:36" x14ac:dyDescent="0.25">
      <c r="A817" s="3" t="s">
        <v>149</v>
      </c>
      <c r="B817" s="3" t="s">
        <v>185</v>
      </c>
      <c r="C817" s="3" t="s">
        <v>186</v>
      </c>
      <c r="D817" s="3">
        <v>2018</v>
      </c>
      <c r="E817" s="3" t="s">
        <v>92</v>
      </c>
      <c r="F817" t="s">
        <v>93</v>
      </c>
      <c r="I817">
        <v>0</v>
      </c>
      <c r="J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 t="s">
        <v>13</v>
      </c>
      <c r="AI817">
        <v>0</v>
      </c>
      <c r="AJ817">
        <v>0</v>
      </c>
    </row>
    <row r="818" spans="1:36" x14ac:dyDescent="0.25">
      <c r="A818" s="3" t="s">
        <v>149</v>
      </c>
      <c r="B818" s="3" t="s">
        <v>185</v>
      </c>
      <c r="C818" s="3" t="s">
        <v>186</v>
      </c>
      <c r="D818" s="3">
        <v>2018</v>
      </c>
      <c r="E818" s="3">
        <v>15</v>
      </c>
      <c r="F818" t="s">
        <v>94</v>
      </c>
      <c r="I818">
        <v>7</v>
      </c>
      <c r="J818">
        <v>7</v>
      </c>
      <c r="M818">
        <v>7</v>
      </c>
      <c r="N818">
        <v>0</v>
      </c>
      <c r="O818">
        <v>7</v>
      </c>
      <c r="P818">
        <v>0</v>
      </c>
      <c r="Q818">
        <v>7</v>
      </c>
      <c r="R818">
        <v>0</v>
      </c>
      <c r="S818">
        <v>7</v>
      </c>
      <c r="T818">
        <v>0</v>
      </c>
      <c r="U818">
        <v>7</v>
      </c>
      <c r="V818">
        <v>0</v>
      </c>
      <c r="W818">
        <v>7</v>
      </c>
      <c r="X818">
        <v>0</v>
      </c>
      <c r="Y818">
        <v>7</v>
      </c>
      <c r="Z818">
        <v>0</v>
      </c>
      <c r="AA818">
        <v>7</v>
      </c>
      <c r="AB818">
        <v>0</v>
      </c>
      <c r="AC818">
        <v>7</v>
      </c>
      <c r="AD818">
        <v>0</v>
      </c>
      <c r="AE818">
        <v>15</v>
      </c>
      <c r="AF818">
        <v>7</v>
      </c>
      <c r="AG818">
        <v>7</v>
      </c>
      <c r="AH818" t="s">
        <v>162</v>
      </c>
      <c r="AI818">
        <v>0</v>
      </c>
      <c r="AJ818">
        <v>0</v>
      </c>
    </row>
    <row r="819" spans="1:36" x14ac:dyDescent="0.25">
      <c r="A819" s="3" t="s">
        <v>149</v>
      </c>
      <c r="B819" s="3" t="s">
        <v>185</v>
      </c>
      <c r="C819" s="3" t="s">
        <v>186</v>
      </c>
      <c r="D819" s="3">
        <v>2018</v>
      </c>
      <c r="E819" s="3" t="s">
        <v>95</v>
      </c>
      <c r="F819" t="s">
        <v>96</v>
      </c>
      <c r="I819">
        <v>0</v>
      </c>
      <c r="J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1</v>
      </c>
      <c r="AF819">
        <v>0</v>
      </c>
      <c r="AG819">
        <v>0</v>
      </c>
      <c r="AH819" t="s">
        <v>162</v>
      </c>
      <c r="AI819">
        <v>0</v>
      </c>
      <c r="AJ819">
        <v>0</v>
      </c>
    </row>
    <row r="820" spans="1:36" x14ac:dyDescent="0.25">
      <c r="A820" s="3" t="s">
        <v>149</v>
      </c>
      <c r="B820" s="3" t="s">
        <v>185</v>
      </c>
      <c r="C820" s="3" t="s">
        <v>186</v>
      </c>
      <c r="D820" s="3">
        <v>2018</v>
      </c>
      <c r="E820" s="3">
        <v>0</v>
      </c>
      <c r="F820" t="s">
        <v>97</v>
      </c>
      <c r="I820">
        <v>0</v>
      </c>
      <c r="J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</row>
    <row r="821" spans="1:36" x14ac:dyDescent="0.25">
      <c r="A821" s="3" t="s">
        <v>149</v>
      </c>
      <c r="B821" s="3" t="s">
        <v>185</v>
      </c>
      <c r="C821" s="3" t="s">
        <v>186</v>
      </c>
      <c r="D821" s="3">
        <v>2018</v>
      </c>
      <c r="E821" s="3">
        <v>0</v>
      </c>
      <c r="F821" t="s">
        <v>98</v>
      </c>
      <c r="I821">
        <v>3</v>
      </c>
      <c r="J821">
        <v>3</v>
      </c>
      <c r="M821">
        <v>3</v>
      </c>
      <c r="N821">
        <v>0</v>
      </c>
      <c r="O821">
        <v>4</v>
      </c>
      <c r="P821">
        <v>1</v>
      </c>
      <c r="Q821">
        <v>4</v>
      </c>
      <c r="R821">
        <v>0</v>
      </c>
      <c r="S821">
        <v>4</v>
      </c>
      <c r="T821">
        <v>0</v>
      </c>
      <c r="U821">
        <v>4</v>
      </c>
      <c r="V821">
        <v>0</v>
      </c>
      <c r="W821">
        <v>4</v>
      </c>
      <c r="X821">
        <v>0</v>
      </c>
      <c r="Y821">
        <v>4</v>
      </c>
      <c r="Z821">
        <v>0</v>
      </c>
      <c r="AA821">
        <v>4</v>
      </c>
      <c r="AB821">
        <v>0</v>
      </c>
      <c r="AC821">
        <v>4</v>
      </c>
      <c r="AD821">
        <v>0</v>
      </c>
      <c r="AE821">
        <v>10</v>
      </c>
      <c r="AF821">
        <v>4</v>
      </c>
      <c r="AG821">
        <v>19</v>
      </c>
      <c r="AH821" t="s">
        <v>160</v>
      </c>
      <c r="AI821">
        <v>0</v>
      </c>
      <c r="AJ821">
        <v>0</v>
      </c>
    </row>
    <row r="822" spans="1:36" x14ac:dyDescent="0.25">
      <c r="A822" s="3" t="s">
        <v>149</v>
      </c>
      <c r="B822" s="3" t="s">
        <v>185</v>
      </c>
      <c r="C822" s="3" t="s">
        <v>186</v>
      </c>
      <c r="D822" s="3">
        <v>2018</v>
      </c>
      <c r="E822" s="3">
        <v>0</v>
      </c>
      <c r="F822" t="s">
        <v>99</v>
      </c>
      <c r="I822">
        <v>6</v>
      </c>
      <c r="J822">
        <v>6</v>
      </c>
      <c r="M822">
        <v>6</v>
      </c>
      <c r="N822">
        <v>0</v>
      </c>
      <c r="O822">
        <v>7</v>
      </c>
      <c r="P822">
        <v>1</v>
      </c>
      <c r="Q822">
        <v>7</v>
      </c>
      <c r="R822">
        <v>0</v>
      </c>
      <c r="S822">
        <v>7</v>
      </c>
      <c r="T822">
        <v>0</v>
      </c>
      <c r="U822">
        <v>7</v>
      </c>
      <c r="V822">
        <v>0</v>
      </c>
      <c r="W822">
        <v>7</v>
      </c>
      <c r="X822">
        <v>0</v>
      </c>
      <c r="Y822">
        <v>7</v>
      </c>
      <c r="Z822">
        <v>0</v>
      </c>
      <c r="AA822">
        <v>7</v>
      </c>
      <c r="AB822">
        <v>0</v>
      </c>
      <c r="AC822">
        <v>7</v>
      </c>
      <c r="AD822">
        <v>0</v>
      </c>
      <c r="AE822">
        <v>48</v>
      </c>
      <c r="AF822">
        <v>7</v>
      </c>
      <c r="AG822">
        <v>50</v>
      </c>
      <c r="AH822" t="s">
        <v>160</v>
      </c>
      <c r="AI822">
        <v>0</v>
      </c>
      <c r="AJ822">
        <v>0</v>
      </c>
    </row>
    <row r="823" spans="1:36" x14ac:dyDescent="0.25">
      <c r="A823" s="3" t="s">
        <v>149</v>
      </c>
      <c r="B823" s="3" t="s">
        <v>185</v>
      </c>
      <c r="C823" s="3" t="s">
        <v>186</v>
      </c>
      <c r="D823" s="3">
        <v>2018</v>
      </c>
      <c r="E823" s="3">
        <v>0</v>
      </c>
      <c r="F823" t="s">
        <v>100</v>
      </c>
      <c r="I823">
        <v>0</v>
      </c>
      <c r="J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 t="s">
        <v>13</v>
      </c>
      <c r="AI823">
        <v>0</v>
      </c>
      <c r="AJ823">
        <v>0</v>
      </c>
    </row>
    <row r="824" spans="1:36" x14ac:dyDescent="0.25">
      <c r="A824" s="3" t="s">
        <v>149</v>
      </c>
      <c r="B824" s="3" t="s">
        <v>185</v>
      </c>
      <c r="C824" s="3" t="s">
        <v>186</v>
      </c>
      <c r="D824" s="3">
        <v>2018</v>
      </c>
      <c r="E824" s="3">
        <v>0</v>
      </c>
      <c r="F824" t="s">
        <v>101</v>
      </c>
      <c r="I824">
        <v>5</v>
      </c>
      <c r="J824">
        <v>5</v>
      </c>
      <c r="M824">
        <v>5</v>
      </c>
      <c r="N824">
        <v>0</v>
      </c>
      <c r="O824">
        <v>7</v>
      </c>
      <c r="P824">
        <v>2</v>
      </c>
      <c r="Q824">
        <v>7</v>
      </c>
      <c r="R824">
        <v>0</v>
      </c>
      <c r="S824">
        <v>7</v>
      </c>
      <c r="T824">
        <v>0</v>
      </c>
      <c r="U824">
        <v>7</v>
      </c>
      <c r="V824">
        <v>0</v>
      </c>
      <c r="W824">
        <v>7</v>
      </c>
      <c r="X824">
        <v>0</v>
      </c>
      <c r="Y824">
        <v>7</v>
      </c>
      <c r="Z824">
        <v>0</v>
      </c>
      <c r="AA824">
        <v>7</v>
      </c>
      <c r="AB824">
        <v>0</v>
      </c>
      <c r="AC824">
        <v>7</v>
      </c>
      <c r="AD824">
        <v>0</v>
      </c>
      <c r="AE824">
        <v>22</v>
      </c>
      <c r="AF824">
        <v>7</v>
      </c>
      <c r="AG824">
        <v>27</v>
      </c>
      <c r="AH824" t="s">
        <v>160</v>
      </c>
      <c r="AI824">
        <v>0</v>
      </c>
      <c r="AJ824">
        <v>0</v>
      </c>
    </row>
    <row r="825" spans="1:36" x14ac:dyDescent="0.25">
      <c r="A825" s="3" t="s">
        <v>149</v>
      </c>
      <c r="B825" s="3" t="s">
        <v>185</v>
      </c>
      <c r="C825" s="3" t="s">
        <v>186</v>
      </c>
      <c r="D825" s="3">
        <v>2018</v>
      </c>
      <c r="E825" s="3">
        <v>0</v>
      </c>
      <c r="F825" t="s">
        <v>102</v>
      </c>
      <c r="I825">
        <v>7</v>
      </c>
      <c r="J825">
        <v>7</v>
      </c>
      <c r="M825">
        <v>7</v>
      </c>
      <c r="N825">
        <v>0</v>
      </c>
      <c r="O825">
        <v>7</v>
      </c>
      <c r="P825">
        <v>0</v>
      </c>
      <c r="Q825">
        <v>7</v>
      </c>
      <c r="R825">
        <v>0</v>
      </c>
      <c r="S825">
        <v>7</v>
      </c>
      <c r="T825">
        <v>0</v>
      </c>
      <c r="U825">
        <v>7</v>
      </c>
      <c r="V825">
        <v>0</v>
      </c>
      <c r="W825">
        <v>7</v>
      </c>
      <c r="X825">
        <v>0</v>
      </c>
      <c r="Y825">
        <v>7</v>
      </c>
      <c r="Z825">
        <v>0</v>
      </c>
      <c r="AA825">
        <v>7</v>
      </c>
      <c r="AB825">
        <v>0</v>
      </c>
      <c r="AC825">
        <v>7</v>
      </c>
      <c r="AD825">
        <v>0</v>
      </c>
      <c r="AE825">
        <v>25</v>
      </c>
      <c r="AF825">
        <v>7</v>
      </c>
      <c r="AG825">
        <v>56</v>
      </c>
      <c r="AH825" t="s">
        <v>162</v>
      </c>
      <c r="AI825">
        <v>0</v>
      </c>
      <c r="AJ825">
        <v>0</v>
      </c>
    </row>
    <row r="826" spans="1:36" x14ac:dyDescent="0.25">
      <c r="A826" s="3" t="s">
        <v>149</v>
      </c>
      <c r="B826" s="3" t="s">
        <v>185</v>
      </c>
      <c r="C826" s="3" t="s">
        <v>186</v>
      </c>
      <c r="D826" s="3">
        <v>2018</v>
      </c>
      <c r="E826" s="3">
        <v>0</v>
      </c>
      <c r="F826" t="s">
        <v>103</v>
      </c>
      <c r="I826">
        <v>0</v>
      </c>
      <c r="J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1</v>
      </c>
      <c r="AF826">
        <v>0</v>
      </c>
      <c r="AG826">
        <v>0</v>
      </c>
      <c r="AH826" t="s">
        <v>162</v>
      </c>
      <c r="AI826">
        <v>0</v>
      </c>
      <c r="AJ826">
        <v>0</v>
      </c>
    </row>
    <row r="827" spans="1:36" x14ac:dyDescent="0.25">
      <c r="A827" s="3" t="s">
        <v>149</v>
      </c>
      <c r="B827" s="3" t="s">
        <v>185</v>
      </c>
      <c r="C827" s="3" t="s">
        <v>186</v>
      </c>
      <c r="D827" s="3">
        <v>2018</v>
      </c>
      <c r="E827" s="3">
        <v>0</v>
      </c>
      <c r="F827" t="s">
        <v>104</v>
      </c>
      <c r="I827">
        <v>0</v>
      </c>
      <c r="J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</row>
    <row r="828" spans="1:36" x14ac:dyDescent="0.25">
      <c r="A828" s="3" t="s">
        <v>149</v>
      </c>
      <c r="B828" s="3" t="s">
        <v>185</v>
      </c>
      <c r="C828" s="3" t="s">
        <v>186</v>
      </c>
      <c r="D828" s="3">
        <v>2018</v>
      </c>
      <c r="E828" s="3">
        <v>16</v>
      </c>
      <c r="F828" t="s">
        <v>188</v>
      </c>
      <c r="I828">
        <v>0</v>
      </c>
      <c r="J828">
        <v>0</v>
      </c>
      <c r="M828">
        <v>2</v>
      </c>
      <c r="N828">
        <v>2</v>
      </c>
      <c r="O828">
        <v>3</v>
      </c>
      <c r="P828">
        <v>1</v>
      </c>
      <c r="Q828">
        <v>3</v>
      </c>
      <c r="R828">
        <v>0</v>
      </c>
      <c r="S828">
        <v>3</v>
      </c>
      <c r="T828">
        <v>0</v>
      </c>
      <c r="U828">
        <v>3</v>
      </c>
      <c r="V828">
        <v>0</v>
      </c>
      <c r="W828">
        <v>3</v>
      </c>
      <c r="X828">
        <v>0</v>
      </c>
      <c r="Y828">
        <v>3</v>
      </c>
      <c r="Z828">
        <v>0</v>
      </c>
      <c r="AA828">
        <v>3</v>
      </c>
      <c r="AB828">
        <v>0</v>
      </c>
      <c r="AC828">
        <v>3</v>
      </c>
      <c r="AD828">
        <v>0</v>
      </c>
      <c r="AE828">
        <v>5</v>
      </c>
      <c r="AF828">
        <v>3</v>
      </c>
      <c r="AG828">
        <v>3</v>
      </c>
      <c r="AH828" t="s">
        <v>187</v>
      </c>
      <c r="AI828">
        <v>0</v>
      </c>
      <c r="AJ828">
        <v>0</v>
      </c>
    </row>
    <row r="829" spans="1:36" x14ac:dyDescent="0.25">
      <c r="A829" s="3" t="s">
        <v>149</v>
      </c>
      <c r="B829" s="3" t="s">
        <v>185</v>
      </c>
      <c r="C829" s="3" t="s">
        <v>186</v>
      </c>
      <c r="D829" s="3">
        <v>2018</v>
      </c>
      <c r="E829" s="3">
        <v>17</v>
      </c>
      <c r="F829" t="s">
        <v>189</v>
      </c>
      <c r="I829">
        <v>0</v>
      </c>
      <c r="J829">
        <v>0</v>
      </c>
      <c r="M829">
        <v>0</v>
      </c>
      <c r="N829">
        <v>0</v>
      </c>
      <c r="O829">
        <v>3</v>
      </c>
      <c r="P829">
        <v>3</v>
      </c>
      <c r="Q829">
        <v>3</v>
      </c>
      <c r="R829">
        <v>0</v>
      </c>
      <c r="S829">
        <v>3</v>
      </c>
      <c r="T829">
        <v>0</v>
      </c>
      <c r="U829">
        <v>3</v>
      </c>
      <c r="V829">
        <v>0</v>
      </c>
      <c r="W829">
        <v>3</v>
      </c>
      <c r="X829">
        <v>0</v>
      </c>
      <c r="Y829">
        <v>3</v>
      </c>
      <c r="Z829">
        <v>0</v>
      </c>
      <c r="AA829">
        <v>3</v>
      </c>
      <c r="AB829">
        <v>0</v>
      </c>
      <c r="AC829">
        <v>3</v>
      </c>
      <c r="AD829">
        <v>0</v>
      </c>
      <c r="AE829">
        <v>4</v>
      </c>
      <c r="AF829">
        <v>3</v>
      </c>
      <c r="AG829">
        <v>3</v>
      </c>
      <c r="AH829" t="s">
        <v>175</v>
      </c>
      <c r="AI829">
        <v>0</v>
      </c>
      <c r="AJ829">
        <v>0</v>
      </c>
    </row>
    <row r="830" spans="1:36" x14ac:dyDescent="0.25">
      <c r="A830" s="3" t="s">
        <v>149</v>
      </c>
      <c r="B830" s="3" t="s">
        <v>185</v>
      </c>
      <c r="C830" s="3" t="s">
        <v>186</v>
      </c>
      <c r="D830" s="3">
        <v>2018</v>
      </c>
      <c r="E830" s="3">
        <v>18</v>
      </c>
      <c r="F830" t="s">
        <v>190</v>
      </c>
      <c r="I830">
        <v>0</v>
      </c>
      <c r="J830">
        <v>0</v>
      </c>
      <c r="M830">
        <v>0</v>
      </c>
      <c r="N830">
        <v>0</v>
      </c>
      <c r="O830">
        <v>5</v>
      </c>
      <c r="P830">
        <v>5</v>
      </c>
      <c r="Q830">
        <v>5</v>
      </c>
      <c r="R830">
        <v>0</v>
      </c>
      <c r="S830">
        <v>5</v>
      </c>
      <c r="T830">
        <v>0</v>
      </c>
      <c r="U830">
        <v>5</v>
      </c>
      <c r="V830">
        <v>0</v>
      </c>
      <c r="W830">
        <v>5</v>
      </c>
      <c r="X830">
        <v>0</v>
      </c>
      <c r="Y830">
        <v>5</v>
      </c>
      <c r="Z830">
        <v>0</v>
      </c>
      <c r="AA830">
        <v>5</v>
      </c>
      <c r="AB830">
        <v>0</v>
      </c>
      <c r="AC830">
        <v>5</v>
      </c>
      <c r="AD830">
        <v>0</v>
      </c>
      <c r="AE830">
        <v>25</v>
      </c>
      <c r="AF830">
        <v>5</v>
      </c>
      <c r="AG830">
        <v>5</v>
      </c>
      <c r="AH830" t="s">
        <v>162</v>
      </c>
      <c r="AI830">
        <v>0</v>
      </c>
      <c r="AJ830">
        <v>0</v>
      </c>
    </row>
    <row r="831" spans="1:36" x14ac:dyDescent="0.25">
      <c r="A831" s="3" t="s">
        <v>149</v>
      </c>
      <c r="B831" s="3" t="s">
        <v>185</v>
      </c>
      <c r="C831" s="3" t="s">
        <v>186</v>
      </c>
      <c r="D831" s="3">
        <v>2018</v>
      </c>
      <c r="E831" s="3">
        <v>19</v>
      </c>
      <c r="F831" t="s">
        <v>191</v>
      </c>
      <c r="I831">
        <v>4</v>
      </c>
      <c r="J831">
        <v>4</v>
      </c>
      <c r="M831">
        <v>7</v>
      </c>
      <c r="N831">
        <v>3</v>
      </c>
      <c r="O831">
        <v>12</v>
      </c>
      <c r="P831">
        <v>5</v>
      </c>
      <c r="Q831">
        <v>12</v>
      </c>
      <c r="R831">
        <v>0</v>
      </c>
      <c r="S831">
        <v>12</v>
      </c>
      <c r="T831">
        <v>0</v>
      </c>
      <c r="U831">
        <v>12</v>
      </c>
      <c r="V831">
        <v>0</v>
      </c>
      <c r="W831">
        <v>12</v>
      </c>
      <c r="X831">
        <v>0</v>
      </c>
      <c r="Y831">
        <v>12</v>
      </c>
      <c r="Z831">
        <v>0</v>
      </c>
      <c r="AA831">
        <v>12</v>
      </c>
      <c r="AB831">
        <v>0</v>
      </c>
      <c r="AC831">
        <v>12</v>
      </c>
      <c r="AD831">
        <v>0</v>
      </c>
      <c r="AE831">
        <v>20</v>
      </c>
      <c r="AF831">
        <v>12</v>
      </c>
      <c r="AG831">
        <v>12</v>
      </c>
      <c r="AH831" t="s">
        <v>162</v>
      </c>
      <c r="AI831">
        <v>0</v>
      </c>
      <c r="AJ831">
        <v>0</v>
      </c>
    </row>
    <row r="832" spans="1:36" x14ac:dyDescent="0.25">
      <c r="A832" s="3" t="s">
        <v>149</v>
      </c>
      <c r="B832" s="3" t="s">
        <v>185</v>
      </c>
      <c r="C832" s="3" t="s">
        <v>186</v>
      </c>
      <c r="D832" s="3">
        <v>2018</v>
      </c>
      <c r="E832" s="3">
        <v>20</v>
      </c>
      <c r="F832">
        <v>0</v>
      </c>
      <c r="I832">
        <v>0</v>
      </c>
      <c r="J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 t="s">
        <v>13</v>
      </c>
      <c r="AI832">
        <v>0</v>
      </c>
      <c r="AJ832">
        <v>0</v>
      </c>
    </row>
    <row r="833" spans="1:36" x14ac:dyDescent="0.25">
      <c r="A833" s="3" t="s">
        <v>149</v>
      </c>
      <c r="B833" s="3" t="s">
        <v>185</v>
      </c>
      <c r="C833" s="3" t="s">
        <v>186</v>
      </c>
      <c r="D833" s="3">
        <v>2018</v>
      </c>
      <c r="E833" s="3">
        <v>21</v>
      </c>
      <c r="F833">
        <v>0</v>
      </c>
      <c r="I833">
        <v>0</v>
      </c>
      <c r="J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 t="s">
        <v>13</v>
      </c>
      <c r="AI833">
        <v>0</v>
      </c>
      <c r="AJ833">
        <v>0</v>
      </c>
    </row>
    <row r="834" spans="1:36" x14ac:dyDescent="0.25">
      <c r="A834" s="3" t="s">
        <v>149</v>
      </c>
      <c r="B834" s="3" t="s">
        <v>185</v>
      </c>
      <c r="C834" s="3" t="s">
        <v>186</v>
      </c>
      <c r="D834" s="3">
        <v>2018</v>
      </c>
      <c r="E834" s="3">
        <v>22</v>
      </c>
      <c r="F834">
        <v>0</v>
      </c>
      <c r="I834">
        <v>0</v>
      </c>
      <c r="J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 t="s">
        <v>13</v>
      </c>
      <c r="AI834">
        <v>0</v>
      </c>
      <c r="AJ834">
        <v>0</v>
      </c>
    </row>
    <row r="835" spans="1:36" x14ac:dyDescent="0.25">
      <c r="A835" s="3" t="s">
        <v>149</v>
      </c>
      <c r="B835" s="3" t="s">
        <v>185</v>
      </c>
      <c r="C835" s="3" t="s">
        <v>186</v>
      </c>
      <c r="D835" s="3">
        <v>2018</v>
      </c>
      <c r="E835" s="3">
        <v>23</v>
      </c>
      <c r="F835">
        <v>0</v>
      </c>
      <c r="I835">
        <v>0</v>
      </c>
      <c r="J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 t="s">
        <v>13</v>
      </c>
      <c r="AI835">
        <v>0</v>
      </c>
      <c r="AJ835">
        <v>0</v>
      </c>
    </row>
    <row r="836" spans="1:36" x14ac:dyDescent="0.25">
      <c r="A836" s="3" t="s">
        <v>149</v>
      </c>
      <c r="B836" s="3" t="s">
        <v>185</v>
      </c>
      <c r="C836" s="3" t="s">
        <v>186</v>
      </c>
      <c r="D836" s="3">
        <v>2018</v>
      </c>
      <c r="E836" s="3">
        <v>24</v>
      </c>
      <c r="F836">
        <v>0</v>
      </c>
      <c r="I836">
        <v>0</v>
      </c>
      <c r="J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 t="s">
        <v>13</v>
      </c>
      <c r="AI836">
        <v>0</v>
      </c>
      <c r="AJ836">
        <v>0</v>
      </c>
    </row>
    <row r="837" spans="1:36" x14ac:dyDescent="0.25">
      <c r="A837" s="3" t="s">
        <v>149</v>
      </c>
      <c r="B837" s="3" t="s">
        <v>185</v>
      </c>
      <c r="C837" s="3" t="s">
        <v>186</v>
      </c>
      <c r="D837" s="3">
        <v>2018</v>
      </c>
      <c r="E837" s="3">
        <v>25</v>
      </c>
      <c r="F837">
        <v>0</v>
      </c>
      <c r="I837">
        <v>0</v>
      </c>
      <c r="J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 t="s">
        <v>13</v>
      </c>
      <c r="AI837">
        <v>0</v>
      </c>
      <c r="AJ837">
        <v>0</v>
      </c>
    </row>
    <row r="838" spans="1:36" x14ac:dyDescent="0.25">
      <c r="A838" s="3" t="s">
        <v>149</v>
      </c>
      <c r="B838" s="3" t="s">
        <v>192</v>
      </c>
      <c r="C838" s="3" t="s">
        <v>193</v>
      </c>
      <c r="D838" s="3">
        <v>2018</v>
      </c>
      <c r="E838" s="3">
        <v>0</v>
      </c>
      <c r="F838" t="s">
        <v>12</v>
      </c>
      <c r="I838">
        <v>0</v>
      </c>
      <c r="J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</row>
    <row r="839" spans="1:36" x14ac:dyDescent="0.25">
      <c r="A839" s="3" t="s">
        <v>149</v>
      </c>
      <c r="B839" s="3" t="s">
        <v>192</v>
      </c>
      <c r="C839" s="3" t="s">
        <v>193</v>
      </c>
      <c r="D839" s="3">
        <v>2018</v>
      </c>
      <c r="E839" s="3">
        <v>1</v>
      </c>
      <c r="F839" t="s">
        <v>14</v>
      </c>
      <c r="I839">
        <v>0</v>
      </c>
      <c r="J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 t="s">
        <v>13</v>
      </c>
      <c r="AI839">
        <v>0</v>
      </c>
      <c r="AJ839">
        <v>0</v>
      </c>
    </row>
    <row r="840" spans="1:36" x14ac:dyDescent="0.25">
      <c r="A840" s="3" t="s">
        <v>149</v>
      </c>
      <c r="B840" s="3" t="s">
        <v>192</v>
      </c>
      <c r="C840" s="3" t="s">
        <v>193</v>
      </c>
      <c r="D840" s="3">
        <v>2018</v>
      </c>
      <c r="E840" s="3" t="s">
        <v>15</v>
      </c>
      <c r="F840" t="s">
        <v>16</v>
      </c>
      <c r="I840">
        <v>0</v>
      </c>
      <c r="J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 t="s">
        <v>13</v>
      </c>
      <c r="AI840">
        <v>0</v>
      </c>
      <c r="AJ840">
        <v>0</v>
      </c>
    </row>
    <row r="841" spans="1:36" x14ac:dyDescent="0.25">
      <c r="A841" s="3" t="s">
        <v>149</v>
      </c>
      <c r="B841" s="3" t="s">
        <v>192</v>
      </c>
      <c r="C841" s="3" t="s">
        <v>193</v>
      </c>
      <c r="D841" s="3">
        <v>2018</v>
      </c>
      <c r="E841" s="3" t="s">
        <v>17</v>
      </c>
      <c r="F841" t="s">
        <v>18</v>
      </c>
      <c r="I841">
        <v>0</v>
      </c>
      <c r="J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 t="s">
        <v>13</v>
      </c>
      <c r="AI841">
        <v>0</v>
      </c>
      <c r="AJ841">
        <v>0</v>
      </c>
    </row>
    <row r="842" spans="1:36" x14ac:dyDescent="0.25">
      <c r="A842" s="3" t="s">
        <v>149</v>
      </c>
      <c r="B842" s="3" t="s">
        <v>192</v>
      </c>
      <c r="C842" s="3" t="s">
        <v>193</v>
      </c>
      <c r="D842" s="3">
        <v>2018</v>
      </c>
      <c r="E842" s="3" t="s">
        <v>19</v>
      </c>
      <c r="F842" t="s">
        <v>20</v>
      </c>
      <c r="I842">
        <v>0</v>
      </c>
      <c r="J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 t="s">
        <v>13</v>
      </c>
      <c r="AI842">
        <v>0</v>
      </c>
      <c r="AJ842">
        <v>0</v>
      </c>
    </row>
    <row r="843" spans="1:36" x14ac:dyDescent="0.25">
      <c r="A843" s="3" t="s">
        <v>149</v>
      </c>
      <c r="B843" s="3" t="s">
        <v>192</v>
      </c>
      <c r="C843" s="3" t="s">
        <v>193</v>
      </c>
      <c r="D843" s="3">
        <v>2018</v>
      </c>
      <c r="E843" s="3">
        <v>2</v>
      </c>
      <c r="F843" t="s">
        <v>21</v>
      </c>
      <c r="I843">
        <v>0</v>
      </c>
      <c r="J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 t="s">
        <v>13</v>
      </c>
      <c r="AI843">
        <v>0</v>
      </c>
      <c r="AJ843">
        <v>0</v>
      </c>
    </row>
    <row r="844" spans="1:36" x14ac:dyDescent="0.25">
      <c r="A844" s="3" t="s">
        <v>149</v>
      </c>
      <c r="B844" s="3" t="s">
        <v>192</v>
      </c>
      <c r="C844" s="3" t="s">
        <v>193</v>
      </c>
      <c r="D844" s="3">
        <v>2018</v>
      </c>
      <c r="E844" s="3" t="s">
        <v>22</v>
      </c>
      <c r="F844" t="s">
        <v>16</v>
      </c>
      <c r="I844">
        <v>0</v>
      </c>
      <c r="J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 t="s">
        <v>13</v>
      </c>
      <c r="AI844">
        <v>0</v>
      </c>
      <c r="AJ844">
        <v>0</v>
      </c>
    </row>
    <row r="845" spans="1:36" x14ac:dyDescent="0.25">
      <c r="A845" s="3" t="s">
        <v>149</v>
      </c>
      <c r="B845" s="3" t="s">
        <v>192</v>
      </c>
      <c r="C845" s="3" t="s">
        <v>193</v>
      </c>
      <c r="D845" s="3">
        <v>2018</v>
      </c>
      <c r="E845" s="3" t="s">
        <v>23</v>
      </c>
      <c r="F845" t="s">
        <v>20</v>
      </c>
      <c r="I845">
        <v>0</v>
      </c>
      <c r="J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 t="s">
        <v>13</v>
      </c>
      <c r="AI845">
        <v>0</v>
      </c>
      <c r="AJ845">
        <v>0</v>
      </c>
    </row>
    <row r="846" spans="1:36" x14ac:dyDescent="0.25">
      <c r="A846" s="3" t="s">
        <v>149</v>
      </c>
      <c r="B846" s="3" t="s">
        <v>192</v>
      </c>
      <c r="C846" s="3" t="s">
        <v>193</v>
      </c>
      <c r="D846" s="3">
        <v>2018</v>
      </c>
      <c r="E846" s="3">
        <v>3</v>
      </c>
      <c r="F846" t="s">
        <v>24</v>
      </c>
      <c r="I846">
        <v>0</v>
      </c>
      <c r="J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 t="s">
        <v>13</v>
      </c>
      <c r="AI846">
        <v>0</v>
      </c>
      <c r="AJ846">
        <v>0</v>
      </c>
    </row>
    <row r="847" spans="1:36" x14ac:dyDescent="0.25">
      <c r="A847" s="3" t="s">
        <v>149</v>
      </c>
      <c r="B847" s="3" t="s">
        <v>192</v>
      </c>
      <c r="C847" s="3" t="s">
        <v>193</v>
      </c>
      <c r="D847" s="3">
        <v>2018</v>
      </c>
      <c r="E847" s="3" t="s">
        <v>25</v>
      </c>
      <c r="F847" t="s">
        <v>16</v>
      </c>
      <c r="I847">
        <v>0</v>
      </c>
      <c r="J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 t="s">
        <v>13</v>
      </c>
      <c r="AI847">
        <v>0</v>
      </c>
      <c r="AJ847">
        <v>0</v>
      </c>
    </row>
    <row r="848" spans="1:36" x14ac:dyDescent="0.25">
      <c r="A848" s="3" t="s">
        <v>149</v>
      </c>
      <c r="B848" s="3" t="s">
        <v>192</v>
      </c>
      <c r="C848" s="3" t="s">
        <v>193</v>
      </c>
      <c r="D848" s="3">
        <v>2018</v>
      </c>
      <c r="E848" s="3" t="s">
        <v>26</v>
      </c>
      <c r="F848" t="s">
        <v>20</v>
      </c>
      <c r="I848">
        <v>0</v>
      </c>
      <c r="J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 t="s">
        <v>13</v>
      </c>
      <c r="AI848">
        <v>0</v>
      </c>
      <c r="AJ848">
        <v>0</v>
      </c>
    </row>
    <row r="849" spans="1:36" x14ac:dyDescent="0.25">
      <c r="A849" s="3" t="s">
        <v>149</v>
      </c>
      <c r="B849" s="3" t="s">
        <v>192</v>
      </c>
      <c r="C849" s="3" t="s">
        <v>193</v>
      </c>
      <c r="D849" s="3">
        <v>2018</v>
      </c>
      <c r="E849" s="3">
        <v>4</v>
      </c>
      <c r="F849" t="s">
        <v>27</v>
      </c>
      <c r="I849">
        <v>0</v>
      </c>
      <c r="J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 t="s">
        <v>13</v>
      </c>
      <c r="AI849">
        <v>0</v>
      </c>
      <c r="AJ849">
        <v>0</v>
      </c>
    </row>
    <row r="850" spans="1:36" x14ac:dyDescent="0.25">
      <c r="A850" s="3" t="s">
        <v>149</v>
      </c>
      <c r="B850" s="3" t="s">
        <v>192</v>
      </c>
      <c r="C850" s="3" t="s">
        <v>193</v>
      </c>
      <c r="D850" s="3">
        <v>2018</v>
      </c>
      <c r="E850" s="3" t="s">
        <v>28</v>
      </c>
      <c r="F850" t="s">
        <v>16</v>
      </c>
      <c r="I850">
        <v>0</v>
      </c>
      <c r="J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 t="s">
        <v>13</v>
      </c>
      <c r="AI850">
        <v>0</v>
      </c>
      <c r="AJ850">
        <v>0</v>
      </c>
    </row>
    <row r="851" spans="1:36" x14ac:dyDescent="0.25">
      <c r="A851" s="3" t="s">
        <v>149</v>
      </c>
      <c r="B851" s="3" t="s">
        <v>192</v>
      </c>
      <c r="C851" s="3" t="s">
        <v>193</v>
      </c>
      <c r="D851" s="3">
        <v>2018</v>
      </c>
      <c r="E851" s="3" t="s">
        <v>29</v>
      </c>
      <c r="F851" t="s">
        <v>20</v>
      </c>
      <c r="I851">
        <v>0</v>
      </c>
      <c r="J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 t="s">
        <v>13</v>
      </c>
      <c r="AI851">
        <v>0</v>
      </c>
      <c r="AJ851">
        <v>0</v>
      </c>
    </row>
    <row r="852" spans="1:36" x14ac:dyDescent="0.25">
      <c r="A852" s="3" t="s">
        <v>149</v>
      </c>
      <c r="B852" s="3" t="s">
        <v>192</v>
      </c>
      <c r="C852" s="3" t="s">
        <v>193</v>
      </c>
      <c r="D852" s="3">
        <v>2018</v>
      </c>
      <c r="E852" s="3">
        <v>5</v>
      </c>
      <c r="F852" t="s">
        <v>30</v>
      </c>
      <c r="I852">
        <v>0</v>
      </c>
      <c r="J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43</v>
      </c>
      <c r="AH852" t="s">
        <v>13</v>
      </c>
      <c r="AI852">
        <v>0</v>
      </c>
      <c r="AJ852">
        <v>0</v>
      </c>
    </row>
    <row r="853" spans="1:36" x14ac:dyDescent="0.25">
      <c r="A853" s="3" t="s">
        <v>149</v>
      </c>
      <c r="B853" s="3" t="s">
        <v>192</v>
      </c>
      <c r="C853" s="3" t="s">
        <v>193</v>
      </c>
      <c r="D853" s="3">
        <v>2018</v>
      </c>
      <c r="E853" s="3" t="s">
        <v>31</v>
      </c>
      <c r="F853" t="s">
        <v>32</v>
      </c>
      <c r="I853">
        <v>0</v>
      </c>
      <c r="J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43</v>
      </c>
      <c r="AH853" t="s">
        <v>13</v>
      </c>
      <c r="AI853">
        <v>0</v>
      </c>
      <c r="AJ853">
        <v>0</v>
      </c>
    </row>
    <row r="854" spans="1:36" x14ac:dyDescent="0.25">
      <c r="A854" s="3" t="s">
        <v>149</v>
      </c>
      <c r="B854" s="3" t="s">
        <v>192</v>
      </c>
      <c r="C854" s="3" t="s">
        <v>193</v>
      </c>
      <c r="D854" s="3">
        <v>2018</v>
      </c>
      <c r="E854" s="3" t="s">
        <v>33</v>
      </c>
      <c r="F854" t="s">
        <v>34</v>
      </c>
      <c r="I854">
        <v>0</v>
      </c>
      <c r="J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 t="s">
        <v>13</v>
      </c>
      <c r="AI854">
        <v>0</v>
      </c>
      <c r="AJ854">
        <v>0</v>
      </c>
    </row>
    <row r="855" spans="1:36" x14ac:dyDescent="0.25">
      <c r="A855" s="3" t="s">
        <v>149</v>
      </c>
      <c r="B855" s="3" t="s">
        <v>192</v>
      </c>
      <c r="C855" s="3" t="s">
        <v>193</v>
      </c>
      <c r="D855" s="3">
        <v>2018</v>
      </c>
      <c r="E855" s="3" t="s">
        <v>35</v>
      </c>
      <c r="F855" t="s">
        <v>36</v>
      </c>
      <c r="I855">
        <v>1</v>
      </c>
      <c r="J855">
        <v>1</v>
      </c>
      <c r="M855">
        <v>1</v>
      </c>
      <c r="N855">
        <v>0</v>
      </c>
      <c r="O855">
        <v>1</v>
      </c>
      <c r="P855">
        <v>0</v>
      </c>
      <c r="Q855">
        <v>1</v>
      </c>
      <c r="R855">
        <v>0</v>
      </c>
      <c r="S855">
        <v>1</v>
      </c>
      <c r="T855">
        <v>0</v>
      </c>
      <c r="U855">
        <v>1</v>
      </c>
      <c r="V855">
        <v>0</v>
      </c>
      <c r="W855">
        <v>1</v>
      </c>
      <c r="X855">
        <v>0</v>
      </c>
      <c r="Y855">
        <v>1</v>
      </c>
      <c r="Z855">
        <v>0</v>
      </c>
      <c r="AA855">
        <v>1</v>
      </c>
      <c r="AB855">
        <v>0</v>
      </c>
      <c r="AC855">
        <v>1</v>
      </c>
      <c r="AD855">
        <v>0</v>
      </c>
      <c r="AE855">
        <v>0</v>
      </c>
      <c r="AF855">
        <v>1</v>
      </c>
      <c r="AG855">
        <v>44</v>
      </c>
      <c r="AH855" t="s">
        <v>13</v>
      </c>
      <c r="AI855" t="s">
        <v>194</v>
      </c>
      <c r="AJ855" t="s">
        <v>195</v>
      </c>
    </row>
    <row r="856" spans="1:36" x14ac:dyDescent="0.25">
      <c r="A856" s="3" t="s">
        <v>149</v>
      </c>
      <c r="B856" s="3" t="s">
        <v>192</v>
      </c>
      <c r="C856" s="3" t="s">
        <v>193</v>
      </c>
      <c r="D856" s="3">
        <v>2018</v>
      </c>
      <c r="E856" s="3" t="s">
        <v>37</v>
      </c>
      <c r="F856" t="s">
        <v>38</v>
      </c>
      <c r="I856">
        <v>0</v>
      </c>
      <c r="J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9</v>
      </c>
      <c r="AH856" t="s">
        <v>13</v>
      </c>
      <c r="AI856">
        <v>0</v>
      </c>
      <c r="AJ856">
        <v>0</v>
      </c>
    </row>
    <row r="857" spans="1:36" x14ac:dyDescent="0.25">
      <c r="A857" s="3" t="s">
        <v>149</v>
      </c>
      <c r="B857" s="3" t="s">
        <v>192</v>
      </c>
      <c r="C857" s="3" t="s">
        <v>193</v>
      </c>
      <c r="D857" s="3">
        <v>2018</v>
      </c>
      <c r="E857" s="3" t="s">
        <v>39</v>
      </c>
      <c r="F857" t="s">
        <v>40</v>
      </c>
      <c r="I857">
        <v>0</v>
      </c>
      <c r="J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37</v>
      </c>
      <c r="AH857" t="s">
        <v>13</v>
      </c>
      <c r="AI857">
        <v>0</v>
      </c>
      <c r="AJ857">
        <v>0</v>
      </c>
    </row>
    <row r="858" spans="1:36" x14ac:dyDescent="0.25">
      <c r="A858" s="3" t="s">
        <v>149</v>
      </c>
      <c r="B858" s="3" t="s">
        <v>192</v>
      </c>
      <c r="C858" s="3" t="s">
        <v>193</v>
      </c>
      <c r="D858" s="3">
        <v>2018</v>
      </c>
      <c r="E858" s="3" t="s">
        <v>41</v>
      </c>
      <c r="F858">
        <v>0</v>
      </c>
      <c r="I858">
        <v>0</v>
      </c>
      <c r="J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 t="s">
        <v>13</v>
      </c>
      <c r="AI858">
        <v>0</v>
      </c>
      <c r="AJ858">
        <v>0</v>
      </c>
    </row>
    <row r="859" spans="1:36" x14ac:dyDescent="0.25">
      <c r="A859" s="3" t="s">
        <v>149</v>
      </c>
      <c r="B859" s="3" t="s">
        <v>192</v>
      </c>
      <c r="C859" s="3" t="s">
        <v>193</v>
      </c>
      <c r="D859" s="3">
        <v>2018</v>
      </c>
      <c r="E859" s="3">
        <v>6</v>
      </c>
      <c r="F859" t="s">
        <v>42</v>
      </c>
      <c r="I859">
        <v>0</v>
      </c>
      <c r="J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 t="s">
        <v>13</v>
      </c>
      <c r="AI859">
        <v>0</v>
      </c>
      <c r="AJ859">
        <v>0</v>
      </c>
    </row>
    <row r="860" spans="1:36" x14ac:dyDescent="0.25">
      <c r="A860" s="3" t="s">
        <v>149</v>
      </c>
      <c r="B860" s="3" t="s">
        <v>192</v>
      </c>
      <c r="C860" s="3" t="s">
        <v>193</v>
      </c>
      <c r="D860" s="3">
        <v>2018</v>
      </c>
      <c r="E860" s="3" t="s">
        <v>43</v>
      </c>
      <c r="F860" t="s">
        <v>44</v>
      </c>
      <c r="I860">
        <v>0</v>
      </c>
      <c r="J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 t="s">
        <v>13</v>
      </c>
      <c r="AI860">
        <v>0</v>
      </c>
      <c r="AJ860">
        <v>0</v>
      </c>
    </row>
    <row r="861" spans="1:36" x14ac:dyDescent="0.25">
      <c r="A861" s="3" t="s">
        <v>149</v>
      </c>
      <c r="B861" s="3" t="s">
        <v>192</v>
      </c>
      <c r="C861" s="3" t="s">
        <v>193</v>
      </c>
      <c r="D861" s="3">
        <v>2018</v>
      </c>
      <c r="E861" s="3" t="s">
        <v>45</v>
      </c>
      <c r="F861" t="s">
        <v>46</v>
      </c>
      <c r="I861">
        <v>0</v>
      </c>
      <c r="J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 t="s">
        <v>13</v>
      </c>
      <c r="AI861">
        <v>0</v>
      </c>
      <c r="AJ861">
        <v>0</v>
      </c>
    </row>
    <row r="862" spans="1:36" x14ac:dyDescent="0.25">
      <c r="A862" s="3" t="s">
        <v>149</v>
      </c>
      <c r="B862" s="3" t="s">
        <v>192</v>
      </c>
      <c r="C862" s="3" t="s">
        <v>193</v>
      </c>
      <c r="D862" s="3">
        <v>2018</v>
      </c>
      <c r="E862" s="3" t="s">
        <v>47</v>
      </c>
      <c r="F862" t="s">
        <v>48</v>
      </c>
      <c r="I862">
        <v>0</v>
      </c>
      <c r="J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 t="s">
        <v>13</v>
      </c>
      <c r="AI862">
        <v>0</v>
      </c>
      <c r="AJ862">
        <v>0</v>
      </c>
    </row>
    <row r="863" spans="1:36" x14ac:dyDescent="0.25">
      <c r="A863" s="3" t="s">
        <v>149</v>
      </c>
      <c r="B863" s="3" t="s">
        <v>192</v>
      </c>
      <c r="C863" s="3" t="s">
        <v>193</v>
      </c>
      <c r="D863" s="3">
        <v>2018</v>
      </c>
      <c r="E863" s="3">
        <v>7</v>
      </c>
      <c r="F863" t="s">
        <v>49</v>
      </c>
      <c r="I863">
        <v>12</v>
      </c>
      <c r="J863">
        <v>12</v>
      </c>
      <c r="M863">
        <v>12</v>
      </c>
      <c r="N863">
        <v>0</v>
      </c>
      <c r="O863">
        <v>12</v>
      </c>
      <c r="P863">
        <v>0</v>
      </c>
      <c r="Q863">
        <v>12</v>
      </c>
      <c r="R863">
        <v>0</v>
      </c>
      <c r="S863">
        <v>12</v>
      </c>
      <c r="T863">
        <v>0</v>
      </c>
      <c r="U863">
        <v>12</v>
      </c>
      <c r="V863">
        <v>0</v>
      </c>
      <c r="W863">
        <v>12</v>
      </c>
      <c r="X863">
        <v>0</v>
      </c>
      <c r="Y863">
        <v>12</v>
      </c>
      <c r="Z863">
        <v>0</v>
      </c>
      <c r="AA863">
        <v>12</v>
      </c>
      <c r="AB863">
        <v>0</v>
      </c>
      <c r="AC863">
        <v>12</v>
      </c>
      <c r="AD863">
        <v>0</v>
      </c>
      <c r="AE863">
        <v>0</v>
      </c>
      <c r="AF863">
        <v>12</v>
      </c>
      <c r="AG863">
        <v>25</v>
      </c>
      <c r="AH863" t="s">
        <v>13</v>
      </c>
      <c r="AI863">
        <v>0</v>
      </c>
      <c r="AJ863">
        <v>0</v>
      </c>
    </row>
    <row r="864" spans="1:36" x14ac:dyDescent="0.25">
      <c r="A864" s="3" t="s">
        <v>149</v>
      </c>
      <c r="B864" s="3" t="s">
        <v>192</v>
      </c>
      <c r="C864" s="3" t="s">
        <v>193</v>
      </c>
      <c r="D864" s="3">
        <v>2018</v>
      </c>
      <c r="E864" s="3" t="s">
        <v>50</v>
      </c>
      <c r="F864" t="s">
        <v>44</v>
      </c>
      <c r="I864">
        <v>14</v>
      </c>
      <c r="J864">
        <v>14</v>
      </c>
      <c r="M864">
        <v>14</v>
      </c>
      <c r="N864">
        <v>0</v>
      </c>
      <c r="O864">
        <v>14</v>
      </c>
      <c r="P864">
        <v>0</v>
      </c>
      <c r="Q864">
        <v>14</v>
      </c>
      <c r="R864">
        <v>0</v>
      </c>
      <c r="S864">
        <v>14</v>
      </c>
      <c r="T864">
        <v>0</v>
      </c>
      <c r="U864">
        <v>14</v>
      </c>
      <c r="V864">
        <v>0</v>
      </c>
      <c r="W864">
        <v>14</v>
      </c>
      <c r="X864">
        <v>0</v>
      </c>
      <c r="Y864">
        <v>14</v>
      </c>
      <c r="Z864">
        <v>0</v>
      </c>
      <c r="AA864">
        <v>14</v>
      </c>
      <c r="AB864">
        <v>0</v>
      </c>
      <c r="AC864">
        <v>14</v>
      </c>
      <c r="AD864">
        <v>0</v>
      </c>
      <c r="AE864">
        <v>0</v>
      </c>
      <c r="AF864">
        <v>14</v>
      </c>
      <c r="AG864">
        <v>29</v>
      </c>
      <c r="AH864" t="s">
        <v>13</v>
      </c>
      <c r="AI864">
        <v>0</v>
      </c>
      <c r="AJ864">
        <v>0</v>
      </c>
    </row>
    <row r="865" spans="1:36" x14ac:dyDescent="0.25">
      <c r="A865" s="3" t="s">
        <v>149</v>
      </c>
      <c r="B865" s="3" t="s">
        <v>192</v>
      </c>
      <c r="C865" s="3" t="s">
        <v>193</v>
      </c>
      <c r="D865" s="3">
        <v>2018</v>
      </c>
      <c r="E865" s="3" t="s">
        <v>51</v>
      </c>
      <c r="F865" t="s">
        <v>46</v>
      </c>
      <c r="I865">
        <v>12</v>
      </c>
      <c r="J865">
        <v>12</v>
      </c>
      <c r="M865">
        <v>12</v>
      </c>
      <c r="N865">
        <v>0</v>
      </c>
      <c r="O865">
        <v>12</v>
      </c>
      <c r="P865">
        <v>0</v>
      </c>
      <c r="Q865">
        <v>12</v>
      </c>
      <c r="R865">
        <v>0</v>
      </c>
      <c r="S865">
        <v>12</v>
      </c>
      <c r="T865">
        <v>0</v>
      </c>
      <c r="U865">
        <v>12</v>
      </c>
      <c r="V865">
        <v>0</v>
      </c>
      <c r="W865">
        <v>12</v>
      </c>
      <c r="X865">
        <v>0</v>
      </c>
      <c r="Y865">
        <v>12</v>
      </c>
      <c r="Z865">
        <v>0</v>
      </c>
      <c r="AA865">
        <v>12</v>
      </c>
      <c r="AB865">
        <v>0</v>
      </c>
      <c r="AC865">
        <v>12</v>
      </c>
      <c r="AD865">
        <v>0</v>
      </c>
      <c r="AE865">
        <v>0</v>
      </c>
      <c r="AF865">
        <v>12</v>
      </c>
      <c r="AG865">
        <v>26</v>
      </c>
      <c r="AH865" t="s">
        <v>13</v>
      </c>
      <c r="AI865">
        <v>0</v>
      </c>
      <c r="AJ865">
        <v>0</v>
      </c>
    </row>
    <row r="866" spans="1:36" x14ac:dyDescent="0.25">
      <c r="A866" s="3" t="s">
        <v>149</v>
      </c>
      <c r="B866" s="3" t="s">
        <v>192</v>
      </c>
      <c r="C866" s="3" t="s">
        <v>193</v>
      </c>
      <c r="D866" s="3">
        <v>2018</v>
      </c>
      <c r="E866" s="3" t="s">
        <v>52</v>
      </c>
      <c r="F866" t="s">
        <v>53</v>
      </c>
      <c r="I866">
        <v>0</v>
      </c>
      <c r="J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 t="s">
        <v>13</v>
      </c>
      <c r="AI866">
        <v>0</v>
      </c>
      <c r="AJ866">
        <v>0</v>
      </c>
    </row>
    <row r="867" spans="1:36" x14ac:dyDescent="0.25">
      <c r="A867" s="3" t="s">
        <v>149</v>
      </c>
      <c r="B867" s="3" t="s">
        <v>192</v>
      </c>
      <c r="C867" s="3" t="s">
        <v>193</v>
      </c>
      <c r="D867" s="3">
        <v>2018</v>
      </c>
      <c r="E867" s="3">
        <v>8</v>
      </c>
      <c r="F867" t="s">
        <v>54</v>
      </c>
      <c r="I867">
        <v>8</v>
      </c>
      <c r="J867">
        <v>8</v>
      </c>
      <c r="M867">
        <v>8</v>
      </c>
      <c r="N867">
        <v>0</v>
      </c>
      <c r="O867">
        <v>8</v>
      </c>
      <c r="P867">
        <v>0</v>
      </c>
      <c r="Q867">
        <v>8</v>
      </c>
      <c r="R867">
        <v>0</v>
      </c>
      <c r="S867">
        <v>8</v>
      </c>
      <c r="T867">
        <v>0</v>
      </c>
      <c r="U867">
        <v>8</v>
      </c>
      <c r="V867">
        <v>0</v>
      </c>
      <c r="W867">
        <v>8</v>
      </c>
      <c r="X867">
        <v>0</v>
      </c>
      <c r="Y867">
        <v>8</v>
      </c>
      <c r="Z867">
        <v>0</v>
      </c>
      <c r="AA867">
        <v>8</v>
      </c>
      <c r="AB867">
        <v>0</v>
      </c>
      <c r="AC867">
        <v>8</v>
      </c>
      <c r="AD867">
        <v>0</v>
      </c>
      <c r="AE867">
        <v>0</v>
      </c>
      <c r="AF867">
        <v>8</v>
      </c>
      <c r="AG867">
        <v>17</v>
      </c>
      <c r="AH867" t="s">
        <v>13</v>
      </c>
      <c r="AI867">
        <v>0</v>
      </c>
      <c r="AJ867">
        <v>0</v>
      </c>
    </row>
    <row r="868" spans="1:36" x14ac:dyDescent="0.25">
      <c r="A868" s="3" t="s">
        <v>149</v>
      </c>
      <c r="B868" s="3" t="s">
        <v>192</v>
      </c>
      <c r="C868" s="3" t="s">
        <v>193</v>
      </c>
      <c r="D868" s="3">
        <v>2018</v>
      </c>
      <c r="E868" s="3" t="s">
        <v>55</v>
      </c>
      <c r="F868" t="s">
        <v>16</v>
      </c>
      <c r="I868">
        <v>8</v>
      </c>
      <c r="J868">
        <v>8</v>
      </c>
      <c r="M868">
        <v>8</v>
      </c>
      <c r="N868">
        <v>0</v>
      </c>
      <c r="O868">
        <v>8</v>
      </c>
      <c r="P868">
        <v>0</v>
      </c>
      <c r="Q868">
        <v>8</v>
      </c>
      <c r="R868">
        <v>0</v>
      </c>
      <c r="S868">
        <v>8</v>
      </c>
      <c r="T868">
        <v>0</v>
      </c>
      <c r="U868">
        <v>8</v>
      </c>
      <c r="V868">
        <v>0</v>
      </c>
      <c r="W868">
        <v>8</v>
      </c>
      <c r="X868">
        <v>0</v>
      </c>
      <c r="Y868">
        <v>8</v>
      </c>
      <c r="Z868">
        <v>0</v>
      </c>
      <c r="AA868">
        <v>8</v>
      </c>
      <c r="AB868">
        <v>0</v>
      </c>
      <c r="AC868">
        <v>8</v>
      </c>
      <c r="AD868">
        <v>0</v>
      </c>
      <c r="AE868">
        <v>0</v>
      </c>
      <c r="AF868">
        <v>8</v>
      </c>
      <c r="AG868">
        <v>17</v>
      </c>
      <c r="AH868" t="s">
        <v>13</v>
      </c>
      <c r="AI868">
        <v>0</v>
      </c>
      <c r="AJ868">
        <v>0</v>
      </c>
    </row>
    <row r="869" spans="1:36" x14ac:dyDescent="0.25">
      <c r="A869" s="3" t="s">
        <v>149</v>
      </c>
      <c r="B869" s="3" t="s">
        <v>192</v>
      </c>
      <c r="C869" s="3" t="s">
        <v>193</v>
      </c>
      <c r="D869" s="3">
        <v>2018</v>
      </c>
      <c r="E869" s="3" t="s">
        <v>56</v>
      </c>
      <c r="F869" t="s">
        <v>20</v>
      </c>
      <c r="I869">
        <v>0</v>
      </c>
      <c r="J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 t="s">
        <v>13</v>
      </c>
      <c r="AI869">
        <v>0</v>
      </c>
      <c r="AJ869">
        <v>0</v>
      </c>
    </row>
    <row r="870" spans="1:36" x14ac:dyDescent="0.25">
      <c r="A870" s="3" t="s">
        <v>149</v>
      </c>
      <c r="B870" s="3" t="s">
        <v>192</v>
      </c>
      <c r="C870" s="3" t="s">
        <v>193</v>
      </c>
      <c r="D870" s="3">
        <v>2018</v>
      </c>
      <c r="E870" s="3" t="s">
        <v>57</v>
      </c>
      <c r="F870" t="s">
        <v>58</v>
      </c>
      <c r="I870">
        <v>0</v>
      </c>
      <c r="J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 t="s">
        <v>13</v>
      </c>
      <c r="AI870">
        <v>0</v>
      </c>
      <c r="AJ870">
        <v>0</v>
      </c>
    </row>
    <row r="871" spans="1:36" x14ac:dyDescent="0.25">
      <c r="A871" s="3" t="s">
        <v>149</v>
      </c>
      <c r="B871" s="3" t="s">
        <v>192</v>
      </c>
      <c r="C871" s="3" t="s">
        <v>193</v>
      </c>
      <c r="D871" s="3">
        <v>2018</v>
      </c>
      <c r="E871" s="3">
        <v>9</v>
      </c>
      <c r="F871" t="s">
        <v>59</v>
      </c>
      <c r="I871">
        <v>23</v>
      </c>
      <c r="J871">
        <v>23</v>
      </c>
      <c r="M871">
        <v>23</v>
      </c>
      <c r="N871">
        <v>0</v>
      </c>
      <c r="O871">
        <v>23</v>
      </c>
      <c r="P871">
        <v>0</v>
      </c>
      <c r="Q871">
        <v>23</v>
      </c>
      <c r="R871">
        <v>0</v>
      </c>
      <c r="S871">
        <v>23</v>
      </c>
      <c r="T871">
        <v>0</v>
      </c>
      <c r="U871">
        <v>23</v>
      </c>
      <c r="V871">
        <v>0</v>
      </c>
      <c r="W871">
        <v>23</v>
      </c>
      <c r="X871">
        <v>0</v>
      </c>
      <c r="Y871">
        <v>23</v>
      </c>
      <c r="Z871">
        <v>0</v>
      </c>
      <c r="AA871">
        <v>23</v>
      </c>
      <c r="AB871">
        <v>0</v>
      </c>
      <c r="AC871">
        <v>23</v>
      </c>
      <c r="AD871">
        <v>0</v>
      </c>
      <c r="AE871">
        <v>0</v>
      </c>
      <c r="AF871">
        <v>23</v>
      </c>
      <c r="AG871">
        <v>45</v>
      </c>
      <c r="AH871" t="s">
        <v>13</v>
      </c>
      <c r="AI871">
        <v>0</v>
      </c>
      <c r="AJ871">
        <v>0</v>
      </c>
    </row>
    <row r="872" spans="1:36" x14ac:dyDescent="0.25">
      <c r="A872" s="3" t="s">
        <v>149</v>
      </c>
      <c r="B872" s="3" t="s">
        <v>192</v>
      </c>
      <c r="C872" s="3" t="s">
        <v>193</v>
      </c>
      <c r="D872" s="3">
        <v>2018</v>
      </c>
      <c r="E872" s="3">
        <v>10</v>
      </c>
      <c r="F872" t="s">
        <v>60</v>
      </c>
      <c r="I872">
        <v>0</v>
      </c>
      <c r="J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 t="s">
        <v>13</v>
      </c>
      <c r="AI872">
        <v>0</v>
      </c>
      <c r="AJ872">
        <v>0</v>
      </c>
    </row>
    <row r="873" spans="1:36" x14ac:dyDescent="0.25">
      <c r="A873" s="3" t="s">
        <v>149</v>
      </c>
      <c r="B873" s="3" t="s">
        <v>192</v>
      </c>
      <c r="C873" s="3" t="s">
        <v>193</v>
      </c>
      <c r="D873" s="3">
        <v>2018</v>
      </c>
      <c r="E873" s="3">
        <v>11</v>
      </c>
      <c r="F873" t="s">
        <v>61</v>
      </c>
      <c r="I873">
        <v>0</v>
      </c>
      <c r="J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 t="s">
        <v>13</v>
      </c>
      <c r="AI873">
        <v>0</v>
      </c>
      <c r="AJ873">
        <v>0</v>
      </c>
    </row>
    <row r="874" spans="1:36" x14ac:dyDescent="0.25">
      <c r="A874" s="3" t="s">
        <v>149</v>
      </c>
      <c r="B874" s="3" t="s">
        <v>192</v>
      </c>
      <c r="C874" s="3" t="s">
        <v>193</v>
      </c>
      <c r="D874" s="3">
        <v>2018</v>
      </c>
      <c r="E874" s="3" t="s">
        <v>62</v>
      </c>
      <c r="F874" t="s">
        <v>63</v>
      </c>
      <c r="I874">
        <v>0</v>
      </c>
      <c r="J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 t="s">
        <v>13</v>
      </c>
      <c r="AI874">
        <v>0</v>
      </c>
      <c r="AJ874">
        <v>0</v>
      </c>
    </row>
    <row r="875" spans="1:36" x14ac:dyDescent="0.25">
      <c r="A875" s="3" t="s">
        <v>149</v>
      </c>
      <c r="B875" s="3" t="s">
        <v>192</v>
      </c>
      <c r="C875" s="3" t="s">
        <v>193</v>
      </c>
      <c r="D875" s="3">
        <v>2018</v>
      </c>
      <c r="E875" s="3" t="s">
        <v>64</v>
      </c>
      <c r="F875" t="s">
        <v>65</v>
      </c>
      <c r="I875">
        <v>0</v>
      </c>
      <c r="J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 t="s">
        <v>13</v>
      </c>
      <c r="AI875">
        <v>0</v>
      </c>
      <c r="AJ875">
        <v>0</v>
      </c>
    </row>
    <row r="876" spans="1:36" x14ac:dyDescent="0.25">
      <c r="A876" s="3" t="s">
        <v>149</v>
      </c>
      <c r="B876" s="3" t="s">
        <v>192</v>
      </c>
      <c r="C876" s="3" t="s">
        <v>193</v>
      </c>
      <c r="D876" s="3">
        <v>2018</v>
      </c>
      <c r="E876" s="3" t="s">
        <v>66</v>
      </c>
      <c r="F876" t="s">
        <v>20</v>
      </c>
      <c r="I876">
        <v>0</v>
      </c>
      <c r="J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 t="s">
        <v>13</v>
      </c>
      <c r="AI876">
        <v>0</v>
      </c>
      <c r="AJ876">
        <v>0</v>
      </c>
    </row>
    <row r="877" spans="1:36" x14ac:dyDescent="0.25">
      <c r="A877" s="3" t="s">
        <v>149</v>
      </c>
      <c r="B877" s="3" t="s">
        <v>192</v>
      </c>
      <c r="C877" s="3" t="s">
        <v>193</v>
      </c>
      <c r="D877" s="3">
        <v>2018</v>
      </c>
      <c r="E877" s="3" t="s">
        <v>67</v>
      </c>
      <c r="F877" t="s">
        <v>18</v>
      </c>
      <c r="I877">
        <v>0</v>
      </c>
      <c r="J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 t="s">
        <v>13</v>
      </c>
      <c r="AI877">
        <v>0</v>
      </c>
      <c r="AJ877">
        <v>0</v>
      </c>
    </row>
    <row r="878" spans="1:36" x14ac:dyDescent="0.25">
      <c r="A878" s="3" t="s">
        <v>149</v>
      </c>
      <c r="B878" s="3" t="s">
        <v>192</v>
      </c>
      <c r="C878" s="3" t="s">
        <v>193</v>
      </c>
      <c r="D878" s="3">
        <v>2018</v>
      </c>
      <c r="E878" s="3">
        <v>12</v>
      </c>
      <c r="F878" t="s">
        <v>68</v>
      </c>
      <c r="I878">
        <v>0</v>
      </c>
      <c r="J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 t="s">
        <v>13</v>
      </c>
      <c r="AI878">
        <v>0</v>
      </c>
      <c r="AJ878">
        <v>0</v>
      </c>
    </row>
    <row r="879" spans="1:36" x14ac:dyDescent="0.25">
      <c r="A879" s="3" t="s">
        <v>149</v>
      </c>
      <c r="B879" s="3" t="s">
        <v>192</v>
      </c>
      <c r="C879" s="3" t="s">
        <v>193</v>
      </c>
      <c r="D879" s="3">
        <v>2018</v>
      </c>
      <c r="E879" s="3" t="s">
        <v>69</v>
      </c>
      <c r="F879" t="s">
        <v>70</v>
      </c>
      <c r="I879">
        <v>0</v>
      </c>
      <c r="J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 t="s">
        <v>13</v>
      </c>
      <c r="AI879">
        <v>0</v>
      </c>
      <c r="AJ879">
        <v>0</v>
      </c>
    </row>
    <row r="880" spans="1:36" x14ac:dyDescent="0.25">
      <c r="A880" s="3" t="s">
        <v>149</v>
      </c>
      <c r="B880" s="3" t="s">
        <v>192</v>
      </c>
      <c r="C880" s="3" t="s">
        <v>193</v>
      </c>
      <c r="D880" s="3">
        <v>2018</v>
      </c>
      <c r="E880" s="3" t="s">
        <v>71</v>
      </c>
      <c r="F880" t="s">
        <v>72</v>
      </c>
      <c r="I880">
        <v>0</v>
      </c>
      <c r="J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 t="s">
        <v>13</v>
      </c>
      <c r="AI880">
        <v>0</v>
      </c>
      <c r="AJ880">
        <v>0</v>
      </c>
    </row>
    <row r="881" spans="1:36" x14ac:dyDescent="0.25">
      <c r="A881" s="3" t="s">
        <v>149</v>
      </c>
      <c r="B881" s="3" t="s">
        <v>192</v>
      </c>
      <c r="C881" s="3" t="s">
        <v>193</v>
      </c>
      <c r="D881" s="3">
        <v>2018</v>
      </c>
      <c r="E881" s="3" t="s">
        <v>73</v>
      </c>
      <c r="F881" t="s">
        <v>16</v>
      </c>
      <c r="I881">
        <v>0</v>
      </c>
      <c r="J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 t="s">
        <v>13</v>
      </c>
      <c r="AI881">
        <v>0</v>
      </c>
      <c r="AJ881">
        <v>0</v>
      </c>
    </row>
    <row r="882" spans="1:36" x14ac:dyDescent="0.25">
      <c r="A882" s="3" t="s">
        <v>149</v>
      </c>
      <c r="B882" s="3" t="s">
        <v>192</v>
      </c>
      <c r="C882" s="3" t="s">
        <v>193</v>
      </c>
      <c r="D882" s="3">
        <v>2018</v>
      </c>
      <c r="E882" s="3" t="s">
        <v>74</v>
      </c>
      <c r="F882" t="s">
        <v>20</v>
      </c>
      <c r="I882">
        <v>0</v>
      </c>
      <c r="J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 t="s">
        <v>13</v>
      </c>
      <c r="AI882">
        <v>0</v>
      </c>
      <c r="AJ882">
        <v>0</v>
      </c>
    </row>
    <row r="883" spans="1:36" x14ac:dyDescent="0.25">
      <c r="A883" s="3" t="s">
        <v>149</v>
      </c>
      <c r="B883" s="3" t="s">
        <v>192</v>
      </c>
      <c r="C883" s="3" t="s">
        <v>193</v>
      </c>
      <c r="D883" s="3">
        <v>2018</v>
      </c>
      <c r="E883" s="3">
        <v>0</v>
      </c>
      <c r="F883" t="s">
        <v>75</v>
      </c>
      <c r="I883">
        <v>0</v>
      </c>
      <c r="J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</row>
    <row r="884" spans="1:36" x14ac:dyDescent="0.25">
      <c r="A884" s="3" t="s">
        <v>149</v>
      </c>
      <c r="B884" s="3" t="s">
        <v>192</v>
      </c>
      <c r="C884" s="3" t="s">
        <v>193</v>
      </c>
      <c r="D884" s="3">
        <v>2018</v>
      </c>
      <c r="E884" s="3">
        <v>13</v>
      </c>
      <c r="F884" t="s">
        <v>76</v>
      </c>
      <c r="I884">
        <v>0</v>
      </c>
      <c r="J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3</v>
      </c>
      <c r="AH884" t="s">
        <v>13</v>
      </c>
      <c r="AI884">
        <v>0</v>
      </c>
      <c r="AJ884">
        <v>0</v>
      </c>
    </row>
    <row r="885" spans="1:36" x14ac:dyDescent="0.25">
      <c r="A885" s="3" t="s">
        <v>149</v>
      </c>
      <c r="B885" s="3" t="s">
        <v>192</v>
      </c>
      <c r="C885" s="3" t="s">
        <v>193</v>
      </c>
      <c r="D885" s="3">
        <v>2018</v>
      </c>
      <c r="E885" s="3" t="s">
        <v>77</v>
      </c>
      <c r="F885" t="s">
        <v>78</v>
      </c>
      <c r="I885">
        <v>0</v>
      </c>
      <c r="J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3</v>
      </c>
      <c r="AH885" t="s">
        <v>13</v>
      </c>
      <c r="AI885">
        <v>0</v>
      </c>
      <c r="AJ885">
        <v>0</v>
      </c>
    </row>
    <row r="886" spans="1:36" x14ac:dyDescent="0.25">
      <c r="A886" s="3" t="s">
        <v>149</v>
      </c>
      <c r="B886" s="3" t="s">
        <v>192</v>
      </c>
      <c r="C886" s="3" t="s">
        <v>193</v>
      </c>
      <c r="D886" s="3">
        <v>2018</v>
      </c>
      <c r="E886" s="3" t="s">
        <v>79</v>
      </c>
      <c r="F886" t="s">
        <v>80</v>
      </c>
      <c r="I886">
        <v>0</v>
      </c>
      <c r="J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 t="s">
        <v>13</v>
      </c>
      <c r="AI886">
        <v>0</v>
      </c>
      <c r="AJ886">
        <v>0</v>
      </c>
    </row>
    <row r="887" spans="1:36" x14ac:dyDescent="0.25">
      <c r="A887" s="3" t="s">
        <v>149</v>
      </c>
      <c r="B887" s="3" t="s">
        <v>192</v>
      </c>
      <c r="C887" s="3" t="s">
        <v>193</v>
      </c>
      <c r="D887" s="3">
        <v>2018</v>
      </c>
      <c r="E887" s="3">
        <v>14</v>
      </c>
      <c r="F887" t="s">
        <v>81</v>
      </c>
      <c r="I887">
        <v>0</v>
      </c>
      <c r="J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35</v>
      </c>
      <c r="AH887" t="s">
        <v>13</v>
      </c>
      <c r="AI887">
        <v>0</v>
      </c>
      <c r="AJ887">
        <v>0</v>
      </c>
    </row>
    <row r="888" spans="1:36" x14ac:dyDescent="0.25">
      <c r="A888" s="3" t="s">
        <v>149</v>
      </c>
      <c r="B888" s="3" t="s">
        <v>192</v>
      </c>
      <c r="C888" s="3" t="s">
        <v>193</v>
      </c>
      <c r="D888" s="3">
        <v>2018</v>
      </c>
      <c r="E888" s="3" t="s">
        <v>82</v>
      </c>
      <c r="F888" t="s">
        <v>83</v>
      </c>
      <c r="I888">
        <v>0</v>
      </c>
      <c r="J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 t="s">
        <v>13</v>
      </c>
      <c r="AI888">
        <v>0</v>
      </c>
      <c r="AJ888">
        <v>0</v>
      </c>
    </row>
    <row r="889" spans="1:36" x14ac:dyDescent="0.25">
      <c r="A889" s="3" t="s">
        <v>149</v>
      </c>
      <c r="B889" s="3" t="s">
        <v>192</v>
      </c>
      <c r="C889" s="3" t="s">
        <v>193</v>
      </c>
      <c r="D889" s="3">
        <v>2018</v>
      </c>
      <c r="E889" s="3" t="s">
        <v>84</v>
      </c>
      <c r="F889" t="s">
        <v>85</v>
      </c>
      <c r="I889">
        <v>0</v>
      </c>
      <c r="J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 t="s">
        <v>13</v>
      </c>
      <c r="AI889">
        <v>0</v>
      </c>
      <c r="AJ889">
        <v>0</v>
      </c>
    </row>
    <row r="890" spans="1:36" x14ac:dyDescent="0.25">
      <c r="A890" s="3" t="s">
        <v>149</v>
      </c>
      <c r="B890" s="3" t="s">
        <v>192</v>
      </c>
      <c r="C890" s="3" t="s">
        <v>193</v>
      </c>
      <c r="D890" s="3">
        <v>2018</v>
      </c>
      <c r="E890" s="3" t="s">
        <v>86</v>
      </c>
      <c r="F890" t="s">
        <v>87</v>
      </c>
      <c r="I890">
        <v>0</v>
      </c>
      <c r="J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2</v>
      </c>
      <c r="AH890" t="s">
        <v>13</v>
      </c>
      <c r="AI890">
        <v>0</v>
      </c>
      <c r="AJ890">
        <v>0</v>
      </c>
    </row>
    <row r="891" spans="1:36" x14ac:dyDescent="0.25">
      <c r="A891" s="3" t="s">
        <v>149</v>
      </c>
      <c r="B891" s="3" t="s">
        <v>192</v>
      </c>
      <c r="C891" s="3" t="s">
        <v>193</v>
      </c>
      <c r="D891" s="3">
        <v>2018</v>
      </c>
      <c r="E891" s="3" t="s">
        <v>88</v>
      </c>
      <c r="F891" t="s">
        <v>89</v>
      </c>
      <c r="I891">
        <v>0</v>
      </c>
      <c r="J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2</v>
      </c>
      <c r="AH891" t="s">
        <v>13</v>
      </c>
      <c r="AI891">
        <v>0</v>
      </c>
      <c r="AJ891">
        <v>0</v>
      </c>
    </row>
    <row r="892" spans="1:36" x14ac:dyDescent="0.25">
      <c r="A892" s="3" t="s">
        <v>149</v>
      </c>
      <c r="B892" s="3" t="s">
        <v>192</v>
      </c>
      <c r="C892" s="3" t="s">
        <v>193</v>
      </c>
      <c r="D892" s="3">
        <v>2018</v>
      </c>
      <c r="E892" s="3" t="s">
        <v>90</v>
      </c>
      <c r="F892" t="s">
        <v>91</v>
      </c>
      <c r="I892">
        <v>0</v>
      </c>
      <c r="J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 t="s">
        <v>13</v>
      </c>
      <c r="AI892">
        <v>0</v>
      </c>
      <c r="AJ892">
        <v>0</v>
      </c>
    </row>
    <row r="893" spans="1:36" x14ac:dyDescent="0.25">
      <c r="A893" s="3" t="s">
        <v>149</v>
      </c>
      <c r="B893" s="3" t="s">
        <v>192</v>
      </c>
      <c r="C893" s="3" t="s">
        <v>193</v>
      </c>
      <c r="D893" s="3">
        <v>2018</v>
      </c>
      <c r="E893" s="3" t="s">
        <v>92</v>
      </c>
      <c r="F893" t="s">
        <v>93</v>
      </c>
      <c r="I893">
        <v>0</v>
      </c>
      <c r="J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26</v>
      </c>
      <c r="AH893" t="s">
        <v>13</v>
      </c>
      <c r="AI893">
        <v>0</v>
      </c>
      <c r="AJ893">
        <v>0</v>
      </c>
    </row>
    <row r="894" spans="1:36" x14ac:dyDescent="0.25">
      <c r="A894" s="3" t="s">
        <v>149</v>
      </c>
      <c r="B894" s="3" t="s">
        <v>192</v>
      </c>
      <c r="C894" s="3" t="s">
        <v>193</v>
      </c>
      <c r="D894" s="3">
        <v>2018</v>
      </c>
      <c r="E894" s="3">
        <v>15</v>
      </c>
      <c r="F894" t="s">
        <v>94</v>
      </c>
      <c r="I894">
        <v>0</v>
      </c>
      <c r="J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2</v>
      </c>
      <c r="AH894" t="s">
        <v>13</v>
      </c>
      <c r="AI894">
        <v>0</v>
      </c>
      <c r="AJ894">
        <v>0</v>
      </c>
    </row>
    <row r="895" spans="1:36" x14ac:dyDescent="0.25">
      <c r="A895" s="3" t="s">
        <v>149</v>
      </c>
      <c r="B895" s="3" t="s">
        <v>192</v>
      </c>
      <c r="C895" s="3" t="s">
        <v>193</v>
      </c>
      <c r="D895" s="3">
        <v>2018</v>
      </c>
      <c r="E895" s="3" t="s">
        <v>95</v>
      </c>
      <c r="F895" t="s">
        <v>96</v>
      </c>
      <c r="I895">
        <v>0</v>
      </c>
      <c r="J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 t="s">
        <v>13</v>
      </c>
      <c r="AI895">
        <v>0</v>
      </c>
      <c r="AJ895">
        <v>0</v>
      </c>
    </row>
    <row r="896" spans="1:36" x14ac:dyDescent="0.25">
      <c r="A896" s="3" t="s">
        <v>149</v>
      </c>
      <c r="B896" s="3" t="s">
        <v>192</v>
      </c>
      <c r="C896" s="3" t="s">
        <v>193</v>
      </c>
      <c r="D896" s="3">
        <v>2018</v>
      </c>
      <c r="E896" s="3">
        <v>0</v>
      </c>
      <c r="F896" t="s">
        <v>97</v>
      </c>
      <c r="I896">
        <v>0</v>
      </c>
      <c r="J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</row>
    <row r="897" spans="1:36" x14ac:dyDescent="0.25">
      <c r="A897" s="3" t="s">
        <v>149</v>
      </c>
      <c r="B897" s="3" t="s">
        <v>192</v>
      </c>
      <c r="C897" s="3" t="s">
        <v>193</v>
      </c>
      <c r="D897" s="3">
        <v>2018</v>
      </c>
      <c r="E897" s="3">
        <v>0</v>
      </c>
      <c r="F897" t="s">
        <v>98</v>
      </c>
      <c r="I897">
        <v>12</v>
      </c>
      <c r="J897">
        <v>12</v>
      </c>
      <c r="M897">
        <v>12</v>
      </c>
      <c r="N897">
        <v>0</v>
      </c>
      <c r="O897">
        <v>12</v>
      </c>
      <c r="P897">
        <v>0</v>
      </c>
      <c r="Q897">
        <v>12</v>
      </c>
      <c r="R897">
        <v>0</v>
      </c>
      <c r="S897">
        <v>12</v>
      </c>
      <c r="T897">
        <v>0</v>
      </c>
      <c r="U897">
        <v>12</v>
      </c>
      <c r="V897">
        <v>0</v>
      </c>
      <c r="W897">
        <v>12</v>
      </c>
      <c r="X897">
        <v>0</v>
      </c>
      <c r="Y897">
        <v>12</v>
      </c>
      <c r="Z897">
        <v>0</v>
      </c>
      <c r="AA897">
        <v>12</v>
      </c>
      <c r="AB897">
        <v>0</v>
      </c>
      <c r="AC897">
        <v>12</v>
      </c>
      <c r="AD897">
        <v>0</v>
      </c>
      <c r="AE897">
        <v>0</v>
      </c>
      <c r="AF897">
        <v>12</v>
      </c>
      <c r="AG897">
        <v>25</v>
      </c>
      <c r="AH897" t="s">
        <v>13</v>
      </c>
      <c r="AI897">
        <v>0</v>
      </c>
      <c r="AJ897">
        <v>0</v>
      </c>
    </row>
    <row r="898" spans="1:36" x14ac:dyDescent="0.25">
      <c r="A898" s="3" t="s">
        <v>149</v>
      </c>
      <c r="B898" s="3" t="s">
        <v>192</v>
      </c>
      <c r="C898" s="3" t="s">
        <v>193</v>
      </c>
      <c r="D898" s="3">
        <v>2018</v>
      </c>
      <c r="E898" s="3">
        <v>0</v>
      </c>
      <c r="F898" t="s">
        <v>99</v>
      </c>
      <c r="I898">
        <v>22</v>
      </c>
      <c r="J898">
        <v>22</v>
      </c>
      <c r="M898">
        <v>22</v>
      </c>
      <c r="N898">
        <v>0</v>
      </c>
      <c r="O898">
        <v>22</v>
      </c>
      <c r="P898">
        <v>0</v>
      </c>
      <c r="Q898">
        <v>22</v>
      </c>
      <c r="R898">
        <v>0</v>
      </c>
      <c r="S898">
        <v>22</v>
      </c>
      <c r="T898">
        <v>0</v>
      </c>
      <c r="U898">
        <v>22</v>
      </c>
      <c r="V898">
        <v>0</v>
      </c>
      <c r="W898">
        <v>22</v>
      </c>
      <c r="X898">
        <v>0</v>
      </c>
      <c r="Y898">
        <v>22</v>
      </c>
      <c r="Z898">
        <v>0</v>
      </c>
      <c r="AA898">
        <v>22</v>
      </c>
      <c r="AB898">
        <v>0</v>
      </c>
      <c r="AC898">
        <v>22</v>
      </c>
      <c r="AD898">
        <v>0</v>
      </c>
      <c r="AE898">
        <v>0</v>
      </c>
      <c r="AF898">
        <v>22</v>
      </c>
      <c r="AG898">
        <v>46</v>
      </c>
      <c r="AH898" t="s">
        <v>13</v>
      </c>
      <c r="AI898">
        <v>0</v>
      </c>
      <c r="AJ898">
        <v>0</v>
      </c>
    </row>
    <row r="899" spans="1:36" x14ac:dyDescent="0.25">
      <c r="A899" s="3" t="s">
        <v>149</v>
      </c>
      <c r="B899" s="3" t="s">
        <v>192</v>
      </c>
      <c r="C899" s="3" t="s">
        <v>193</v>
      </c>
      <c r="D899" s="3">
        <v>2018</v>
      </c>
      <c r="E899" s="3">
        <v>0</v>
      </c>
      <c r="F899" t="s">
        <v>100</v>
      </c>
      <c r="I899">
        <v>23</v>
      </c>
      <c r="J899">
        <v>23</v>
      </c>
      <c r="M899">
        <v>23</v>
      </c>
      <c r="N899">
        <v>0</v>
      </c>
      <c r="O899">
        <v>23</v>
      </c>
      <c r="P899">
        <v>0</v>
      </c>
      <c r="Q899">
        <v>23</v>
      </c>
      <c r="R899">
        <v>0</v>
      </c>
      <c r="S899">
        <v>23</v>
      </c>
      <c r="T899">
        <v>0</v>
      </c>
      <c r="U899">
        <v>23</v>
      </c>
      <c r="V899">
        <v>0</v>
      </c>
      <c r="W899">
        <v>23</v>
      </c>
      <c r="X899">
        <v>0</v>
      </c>
      <c r="Y899">
        <v>23</v>
      </c>
      <c r="Z899">
        <v>0</v>
      </c>
      <c r="AA899">
        <v>23</v>
      </c>
      <c r="AB899">
        <v>0</v>
      </c>
      <c r="AC899">
        <v>23</v>
      </c>
      <c r="AD899">
        <v>0</v>
      </c>
      <c r="AE899">
        <v>0</v>
      </c>
      <c r="AF899">
        <v>23</v>
      </c>
      <c r="AG899">
        <v>45</v>
      </c>
      <c r="AH899" t="s">
        <v>13</v>
      </c>
      <c r="AI899">
        <v>0</v>
      </c>
      <c r="AJ899">
        <v>0</v>
      </c>
    </row>
    <row r="900" spans="1:36" x14ac:dyDescent="0.25">
      <c r="A900" s="3" t="s">
        <v>149</v>
      </c>
      <c r="B900" s="3" t="s">
        <v>192</v>
      </c>
      <c r="C900" s="3" t="s">
        <v>193</v>
      </c>
      <c r="D900" s="3">
        <v>2018</v>
      </c>
      <c r="E900" s="3">
        <v>0</v>
      </c>
      <c r="F900" t="s">
        <v>101</v>
      </c>
      <c r="I900">
        <v>12</v>
      </c>
      <c r="J900">
        <v>12</v>
      </c>
      <c r="M900">
        <v>12</v>
      </c>
      <c r="N900">
        <v>0</v>
      </c>
      <c r="O900">
        <v>12</v>
      </c>
      <c r="P900">
        <v>0</v>
      </c>
      <c r="Q900">
        <v>12</v>
      </c>
      <c r="R900">
        <v>0</v>
      </c>
      <c r="S900">
        <v>12</v>
      </c>
      <c r="T900">
        <v>0</v>
      </c>
      <c r="U900">
        <v>12</v>
      </c>
      <c r="V900">
        <v>0</v>
      </c>
      <c r="W900">
        <v>12</v>
      </c>
      <c r="X900">
        <v>0</v>
      </c>
      <c r="Y900">
        <v>12</v>
      </c>
      <c r="Z900">
        <v>0</v>
      </c>
      <c r="AA900">
        <v>12</v>
      </c>
      <c r="AB900">
        <v>0</v>
      </c>
      <c r="AC900">
        <v>12</v>
      </c>
      <c r="AD900">
        <v>0</v>
      </c>
      <c r="AE900">
        <v>0</v>
      </c>
      <c r="AF900">
        <v>12</v>
      </c>
      <c r="AG900">
        <v>26</v>
      </c>
      <c r="AH900" t="s">
        <v>13</v>
      </c>
      <c r="AI900">
        <v>0</v>
      </c>
      <c r="AJ900">
        <v>0</v>
      </c>
    </row>
    <row r="901" spans="1:36" x14ac:dyDescent="0.25">
      <c r="A901" s="3" t="s">
        <v>149</v>
      </c>
      <c r="B901" s="3" t="s">
        <v>192</v>
      </c>
      <c r="C901" s="3" t="s">
        <v>193</v>
      </c>
      <c r="D901" s="3">
        <v>2018</v>
      </c>
      <c r="E901" s="3">
        <v>0</v>
      </c>
      <c r="F901" t="s">
        <v>102</v>
      </c>
      <c r="I901">
        <v>0</v>
      </c>
      <c r="J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35</v>
      </c>
      <c r="AH901" t="s">
        <v>13</v>
      </c>
      <c r="AI901">
        <v>0</v>
      </c>
      <c r="AJ901">
        <v>0</v>
      </c>
    </row>
    <row r="902" spans="1:36" x14ac:dyDescent="0.25">
      <c r="A902" s="3" t="s">
        <v>149</v>
      </c>
      <c r="B902" s="3" t="s">
        <v>192</v>
      </c>
      <c r="C902" s="3" t="s">
        <v>193</v>
      </c>
      <c r="D902" s="3">
        <v>2018</v>
      </c>
      <c r="E902" s="3">
        <v>0</v>
      </c>
      <c r="F902" t="s">
        <v>103</v>
      </c>
      <c r="I902">
        <v>0</v>
      </c>
      <c r="J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 t="s">
        <v>13</v>
      </c>
      <c r="AI902">
        <v>0</v>
      </c>
      <c r="AJ902">
        <v>0</v>
      </c>
    </row>
    <row r="903" spans="1:36" x14ac:dyDescent="0.25">
      <c r="A903" s="3" t="s">
        <v>149</v>
      </c>
      <c r="B903" s="3" t="s">
        <v>192</v>
      </c>
      <c r="C903" s="3" t="s">
        <v>193</v>
      </c>
      <c r="D903" s="3">
        <v>2018</v>
      </c>
      <c r="E903" s="3">
        <v>0</v>
      </c>
      <c r="F903" t="s">
        <v>104</v>
      </c>
      <c r="I903">
        <v>0</v>
      </c>
      <c r="J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</row>
    <row r="904" spans="1:36" x14ac:dyDescent="0.25">
      <c r="A904" s="3" t="s">
        <v>149</v>
      </c>
      <c r="B904" s="3" t="s">
        <v>192</v>
      </c>
      <c r="C904" s="3" t="s">
        <v>193</v>
      </c>
      <c r="D904" s="3">
        <v>2018</v>
      </c>
      <c r="E904" s="3">
        <v>16</v>
      </c>
      <c r="F904" t="s">
        <v>105</v>
      </c>
      <c r="I904">
        <v>0</v>
      </c>
      <c r="J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 t="s">
        <v>13</v>
      </c>
      <c r="AI904">
        <v>0</v>
      </c>
      <c r="AJ904">
        <v>0</v>
      </c>
    </row>
    <row r="905" spans="1:36" x14ac:dyDescent="0.25">
      <c r="A905" s="3" t="s">
        <v>149</v>
      </c>
      <c r="B905" s="3" t="s">
        <v>192</v>
      </c>
      <c r="C905" s="3" t="s">
        <v>193</v>
      </c>
      <c r="D905" s="3">
        <v>2018</v>
      </c>
      <c r="E905" s="3">
        <v>17</v>
      </c>
      <c r="F905" t="s">
        <v>106</v>
      </c>
      <c r="I905">
        <v>0</v>
      </c>
      <c r="J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 t="s">
        <v>13</v>
      </c>
      <c r="AI905">
        <v>0</v>
      </c>
      <c r="AJ905">
        <v>0</v>
      </c>
    </row>
    <row r="906" spans="1:36" x14ac:dyDescent="0.25">
      <c r="A906" s="3" t="s">
        <v>149</v>
      </c>
      <c r="B906" s="3" t="s">
        <v>192</v>
      </c>
      <c r="C906" s="3" t="s">
        <v>193</v>
      </c>
      <c r="D906" s="3">
        <v>2018</v>
      </c>
      <c r="E906" s="3">
        <v>18</v>
      </c>
      <c r="F906">
        <v>0</v>
      </c>
      <c r="I906">
        <v>0</v>
      </c>
      <c r="J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 t="s">
        <v>13</v>
      </c>
      <c r="AI906">
        <v>0</v>
      </c>
      <c r="AJ906">
        <v>0</v>
      </c>
    </row>
    <row r="907" spans="1:36" x14ac:dyDescent="0.25">
      <c r="A907" s="3" t="s">
        <v>149</v>
      </c>
      <c r="B907" s="3" t="s">
        <v>192</v>
      </c>
      <c r="C907" s="3" t="s">
        <v>193</v>
      </c>
      <c r="D907" s="3">
        <v>2018</v>
      </c>
      <c r="E907" s="3">
        <v>19</v>
      </c>
      <c r="F907">
        <v>0</v>
      </c>
      <c r="I907">
        <v>0</v>
      </c>
      <c r="J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 t="s">
        <v>13</v>
      </c>
      <c r="AI907">
        <v>0</v>
      </c>
      <c r="AJ907">
        <v>0</v>
      </c>
    </row>
    <row r="908" spans="1:36" x14ac:dyDescent="0.25">
      <c r="A908" s="3" t="s">
        <v>149</v>
      </c>
      <c r="B908" s="3" t="s">
        <v>192</v>
      </c>
      <c r="C908" s="3" t="s">
        <v>193</v>
      </c>
      <c r="D908" s="3">
        <v>2018</v>
      </c>
      <c r="E908" s="3">
        <v>20</v>
      </c>
      <c r="F908">
        <v>0</v>
      </c>
      <c r="I908">
        <v>0</v>
      </c>
      <c r="J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 t="s">
        <v>13</v>
      </c>
      <c r="AI908">
        <v>0</v>
      </c>
      <c r="AJ908">
        <v>0</v>
      </c>
    </row>
    <row r="909" spans="1:36" x14ac:dyDescent="0.25">
      <c r="A909" s="3" t="s">
        <v>149</v>
      </c>
      <c r="B909" s="3" t="s">
        <v>192</v>
      </c>
      <c r="C909" s="3" t="s">
        <v>193</v>
      </c>
      <c r="D909" s="3">
        <v>2018</v>
      </c>
      <c r="E909" s="3">
        <v>21</v>
      </c>
      <c r="F909">
        <v>0</v>
      </c>
      <c r="I909">
        <v>0</v>
      </c>
      <c r="J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 t="s">
        <v>13</v>
      </c>
      <c r="AI909">
        <v>0</v>
      </c>
      <c r="AJ909">
        <v>0</v>
      </c>
    </row>
    <row r="910" spans="1:36" x14ac:dyDescent="0.25">
      <c r="A910" s="3" t="s">
        <v>149</v>
      </c>
      <c r="B910" s="3" t="s">
        <v>192</v>
      </c>
      <c r="C910" s="3" t="s">
        <v>193</v>
      </c>
      <c r="D910" s="3">
        <v>2018</v>
      </c>
      <c r="E910" s="3">
        <v>22</v>
      </c>
      <c r="F910">
        <v>0</v>
      </c>
      <c r="I910">
        <v>0</v>
      </c>
      <c r="J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 t="s">
        <v>13</v>
      </c>
      <c r="AI910">
        <v>0</v>
      </c>
      <c r="AJ910">
        <v>0</v>
      </c>
    </row>
    <row r="911" spans="1:36" x14ac:dyDescent="0.25">
      <c r="A911" s="3" t="s">
        <v>149</v>
      </c>
      <c r="B911" s="3" t="s">
        <v>192</v>
      </c>
      <c r="C911" s="3" t="s">
        <v>193</v>
      </c>
      <c r="D911" s="3">
        <v>2018</v>
      </c>
      <c r="E911" s="3">
        <v>23</v>
      </c>
      <c r="F911">
        <v>0</v>
      </c>
      <c r="I911">
        <v>0</v>
      </c>
      <c r="J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 t="s">
        <v>13</v>
      </c>
      <c r="AI911">
        <v>0</v>
      </c>
      <c r="AJ911">
        <v>0</v>
      </c>
    </row>
    <row r="912" spans="1:36" x14ac:dyDescent="0.25">
      <c r="A912" s="3" t="s">
        <v>149</v>
      </c>
      <c r="B912" s="3" t="s">
        <v>192</v>
      </c>
      <c r="C912" s="3" t="s">
        <v>193</v>
      </c>
      <c r="D912" s="3">
        <v>2018</v>
      </c>
      <c r="E912" s="3">
        <v>24</v>
      </c>
      <c r="F912">
        <v>0</v>
      </c>
      <c r="I912">
        <v>0</v>
      </c>
      <c r="J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 t="s">
        <v>13</v>
      </c>
      <c r="AI912">
        <v>0</v>
      </c>
      <c r="AJ912">
        <v>0</v>
      </c>
    </row>
    <row r="913" spans="1:36" x14ac:dyDescent="0.25">
      <c r="A913" s="3" t="s">
        <v>149</v>
      </c>
      <c r="B913" s="3" t="s">
        <v>192</v>
      </c>
      <c r="C913" s="3" t="s">
        <v>193</v>
      </c>
      <c r="D913" s="3">
        <v>2018</v>
      </c>
      <c r="E913" s="3">
        <v>25</v>
      </c>
      <c r="F913">
        <v>0</v>
      </c>
      <c r="I913">
        <v>0</v>
      </c>
      <c r="J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 t="s">
        <v>13</v>
      </c>
      <c r="AI913">
        <v>0</v>
      </c>
      <c r="AJ913">
        <v>0</v>
      </c>
    </row>
    <row r="914" spans="1:36" x14ac:dyDescent="0.25">
      <c r="A914" s="3" t="s">
        <v>149</v>
      </c>
      <c r="B914" s="3" t="s">
        <v>136</v>
      </c>
      <c r="C914" s="3" t="s">
        <v>196</v>
      </c>
      <c r="D914" s="3">
        <v>2018</v>
      </c>
      <c r="E914" s="3">
        <v>0</v>
      </c>
      <c r="F914" t="s">
        <v>12</v>
      </c>
      <c r="I914">
        <v>0</v>
      </c>
      <c r="J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</row>
    <row r="915" spans="1:36" x14ac:dyDescent="0.25">
      <c r="A915" s="3" t="s">
        <v>149</v>
      </c>
      <c r="B915" s="3" t="s">
        <v>136</v>
      </c>
      <c r="C915" s="3" t="s">
        <v>196</v>
      </c>
      <c r="D915" s="3">
        <v>2018</v>
      </c>
      <c r="E915" s="3">
        <v>1</v>
      </c>
      <c r="F915" t="s">
        <v>14</v>
      </c>
      <c r="I915">
        <v>0</v>
      </c>
      <c r="J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 t="s">
        <v>13</v>
      </c>
      <c r="AI915">
        <v>0</v>
      </c>
      <c r="AJ915">
        <v>0</v>
      </c>
    </row>
    <row r="916" spans="1:36" x14ac:dyDescent="0.25">
      <c r="A916" s="3" t="s">
        <v>149</v>
      </c>
      <c r="B916" s="3" t="s">
        <v>136</v>
      </c>
      <c r="C916" s="3" t="s">
        <v>196</v>
      </c>
      <c r="D916" s="3">
        <v>2018</v>
      </c>
      <c r="E916" s="3" t="s">
        <v>15</v>
      </c>
      <c r="F916" t="s">
        <v>16</v>
      </c>
      <c r="I916">
        <v>0</v>
      </c>
      <c r="J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 t="s">
        <v>13</v>
      </c>
      <c r="AI916">
        <v>0</v>
      </c>
      <c r="AJ916">
        <v>0</v>
      </c>
    </row>
    <row r="917" spans="1:36" x14ac:dyDescent="0.25">
      <c r="A917" s="3" t="s">
        <v>149</v>
      </c>
      <c r="B917" s="3" t="s">
        <v>136</v>
      </c>
      <c r="C917" s="3" t="s">
        <v>196</v>
      </c>
      <c r="D917" s="3">
        <v>2018</v>
      </c>
      <c r="E917" s="3" t="s">
        <v>17</v>
      </c>
      <c r="F917" t="s">
        <v>18</v>
      </c>
      <c r="I917">
        <v>0</v>
      </c>
      <c r="J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 t="s">
        <v>13</v>
      </c>
      <c r="AI917">
        <v>0</v>
      </c>
      <c r="AJ917">
        <v>0</v>
      </c>
    </row>
    <row r="918" spans="1:36" x14ac:dyDescent="0.25">
      <c r="A918" s="3" t="s">
        <v>149</v>
      </c>
      <c r="B918" s="3" t="s">
        <v>136</v>
      </c>
      <c r="C918" s="3" t="s">
        <v>196</v>
      </c>
      <c r="D918" s="3">
        <v>2018</v>
      </c>
      <c r="E918" s="3" t="s">
        <v>19</v>
      </c>
      <c r="F918" t="s">
        <v>20</v>
      </c>
      <c r="I918">
        <v>0</v>
      </c>
      <c r="J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 t="s">
        <v>13</v>
      </c>
      <c r="AI918">
        <v>0</v>
      </c>
      <c r="AJ918">
        <v>0</v>
      </c>
    </row>
    <row r="919" spans="1:36" x14ac:dyDescent="0.25">
      <c r="A919" s="3" t="s">
        <v>149</v>
      </c>
      <c r="B919" s="3" t="s">
        <v>136</v>
      </c>
      <c r="C919" s="3" t="s">
        <v>196</v>
      </c>
      <c r="D919" s="3">
        <v>2018</v>
      </c>
      <c r="E919" s="3">
        <v>2</v>
      </c>
      <c r="F919" t="s">
        <v>21</v>
      </c>
      <c r="I919">
        <v>0</v>
      </c>
      <c r="J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 t="s">
        <v>13</v>
      </c>
      <c r="AI919">
        <v>0</v>
      </c>
      <c r="AJ919">
        <v>0</v>
      </c>
    </row>
    <row r="920" spans="1:36" x14ac:dyDescent="0.25">
      <c r="A920" s="3" t="s">
        <v>149</v>
      </c>
      <c r="B920" s="3" t="s">
        <v>136</v>
      </c>
      <c r="C920" s="3" t="s">
        <v>196</v>
      </c>
      <c r="D920" s="3">
        <v>2018</v>
      </c>
      <c r="E920" s="3" t="s">
        <v>22</v>
      </c>
      <c r="F920" t="s">
        <v>16</v>
      </c>
      <c r="I920">
        <v>0</v>
      </c>
      <c r="J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 t="s">
        <v>13</v>
      </c>
      <c r="AI920">
        <v>0</v>
      </c>
      <c r="AJ920">
        <v>0</v>
      </c>
    </row>
    <row r="921" spans="1:36" x14ac:dyDescent="0.25">
      <c r="A921" s="3" t="s">
        <v>149</v>
      </c>
      <c r="B921" s="3" t="s">
        <v>136</v>
      </c>
      <c r="C921" s="3" t="s">
        <v>196</v>
      </c>
      <c r="D921" s="3">
        <v>2018</v>
      </c>
      <c r="E921" s="3" t="s">
        <v>23</v>
      </c>
      <c r="F921" t="s">
        <v>20</v>
      </c>
      <c r="I921">
        <v>0</v>
      </c>
      <c r="J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 t="s">
        <v>13</v>
      </c>
      <c r="AI921">
        <v>0</v>
      </c>
      <c r="AJ921">
        <v>0</v>
      </c>
    </row>
    <row r="922" spans="1:36" x14ac:dyDescent="0.25">
      <c r="A922" s="3" t="s">
        <v>149</v>
      </c>
      <c r="B922" s="3" t="s">
        <v>136</v>
      </c>
      <c r="C922" s="3" t="s">
        <v>196</v>
      </c>
      <c r="D922" s="3">
        <v>2018</v>
      </c>
      <c r="E922" s="3">
        <v>3</v>
      </c>
      <c r="F922" t="s">
        <v>24</v>
      </c>
      <c r="I922">
        <v>5</v>
      </c>
      <c r="J922">
        <v>5</v>
      </c>
      <c r="M922">
        <v>5</v>
      </c>
      <c r="N922">
        <v>0</v>
      </c>
      <c r="O922">
        <v>5</v>
      </c>
      <c r="P922">
        <v>0</v>
      </c>
      <c r="Q922">
        <v>5</v>
      </c>
      <c r="R922">
        <v>0</v>
      </c>
      <c r="S922">
        <v>5</v>
      </c>
      <c r="T922">
        <v>0</v>
      </c>
      <c r="U922">
        <v>5</v>
      </c>
      <c r="V922">
        <v>0</v>
      </c>
      <c r="W922">
        <v>5</v>
      </c>
      <c r="X922">
        <v>0</v>
      </c>
      <c r="Y922">
        <v>5</v>
      </c>
      <c r="Z922">
        <v>0</v>
      </c>
      <c r="AA922">
        <v>5</v>
      </c>
      <c r="AB922">
        <v>0</v>
      </c>
      <c r="AC922">
        <v>5</v>
      </c>
      <c r="AD922">
        <v>0</v>
      </c>
      <c r="AE922">
        <v>5</v>
      </c>
      <c r="AF922">
        <v>5</v>
      </c>
      <c r="AG922">
        <v>12</v>
      </c>
      <c r="AH922" t="s">
        <v>13</v>
      </c>
      <c r="AI922">
        <v>0</v>
      </c>
      <c r="AJ922">
        <v>0</v>
      </c>
    </row>
    <row r="923" spans="1:36" x14ac:dyDescent="0.25">
      <c r="A923" s="3" t="s">
        <v>149</v>
      </c>
      <c r="B923" s="3" t="s">
        <v>136</v>
      </c>
      <c r="C923" s="3" t="s">
        <v>196</v>
      </c>
      <c r="D923" s="3">
        <v>2018</v>
      </c>
      <c r="E923" s="3" t="s">
        <v>25</v>
      </c>
      <c r="F923" t="s">
        <v>16</v>
      </c>
      <c r="I923">
        <v>0</v>
      </c>
      <c r="J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 t="s">
        <v>13</v>
      </c>
      <c r="AI923">
        <v>0</v>
      </c>
      <c r="AJ923">
        <v>0</v>
      </c>
    </row>
    <row r="924" spans="1:36" x14ac:dyDescent="0.25">
      <c r="A924" s="3" t="s">
        <v>149</v>
      </c>
      <c r="B924" s="3" t="s">
        <v>136</v>
      </c>
      <c r="C924" s="3" t="s">
        <v>196</v>
      </c>
      <c r="D924" s="3">
        <v>2018</v>
      </c>
      <c r="E924" s="3" t="s">
        <v>26</v>
      </c>
      <c r="F924" t="s">
        <v>20</v>
      </c>
      <c r="I924">
        <v>5</v>
      </c>
      <c r="J924">
        <v>5</v>
      </c>
      <c r="M924">
        <v>5</v>
      </c>
      <c r="N924">
        <v>0</v>
      </c>
      <c r="O924">
        <v>5</v>
      </c>
      <c r="P924">
        <v>0</v>
      </c>
      <c r="Q924">
        <v>5</v>
      </c>
      <c r="R924">
        <v>0</v>
      </c>
      <c r="S924">
        <v>5</v>
      </c>
      <c r="T924">
        <v>0</v>
      </c>
      <c r="U924">
        <v>5</v>
      </c>
      <c r="V924">
        <v>0</v>
      </c>
      <c r="W924">
        <v>5</v>
      </c>
      <c r="X924">
        <v>0</v>
      </c>
      <c r="Y924">
        <v>5</v>
      </c>
      <c r="Z924">
        <v>0</v>
      </c>
      <c r="AA924">
        <v>5</v>
      </c>
      <c r="AB924">
        <v>0</v>
      </c>
      <c r="AC924">
        <v>5</v>
      </c>
      <c r="AD924">
        <v>0</v>
      </c>
      <c r="AE924">
        <v>5</v>
      </c>
      <c r="AF924">
        <v>5</v>
      </c>
      <c r="AG924">
        <v>12</v>
      </c>
      <c r="AH924" t="s">
        <v>13</v>
      </c>
      <c r="AI924">
        <v>0</v>
      </c>
      <c r="AJ924">
        <v>0</v>
      </c>
    </row>
    <row r="925" spans="1:36" x14ac:dyDescent="0.25">
      <c r="A925" s="3" t="s">
        <v>149</v>
      </c>
      <c r="B925" s="3" t="s">
        <v>136</v>
      </c>
      <c r="C925" s="3" t="s">
        <v>196</v>
      </c>
      <c r="D925" s="3">
        <v>2018</v>
      </c>
      <c r="E925" s="3">
        <v>4</v>
      </c>
      <c r="F925" t="s">
        <v>27</v>
      </c>
      <c r="I925">
        <v>0</v>
      </c>
      <c r="J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 t="s">
        <v>13</v>
      </c>
      <c r="AI925">
        <v>0</v>
      </c>
      <c r="AJ925">
        <v>0</v>
      </c>
    </row>
    <row r="926" spans="1:36" x14ac:dyDescent="0.25">
      <c r="A926" s="3" t="s">
        <v>149</v>
      </c>
      <c r="B926" s="3" t="s">
        <v>136</v>
      </c>
      <c r="C926" s="3" t="s">
        <v>196</v>
      </c>
      <c r="D926" s="3">
        <v>2018</v>
      </c>
      <c r="E926" s="3" t="s">
        <v>28</v>
      </c>
      <c r="F926" t="s">
        <v>16</v>
      </c>
      <c r="I926">
        <v>0</v>
      </c>
      <c r="J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 t="s">
        <v>13</v>
      </c>
      <c r="AI926">
        <v>0</v>
      </c>
      <c r="AJ926">
        <v>0</v>
      </c>
    </row>
    <row r="927" spans="1:36" x14ac:dyDescent="0.25">
      <c r="A927" s="3" t="s">
        <v>149</v>
      </c>
      <c r="B927" s="3" t="s">
        <v>136</v>
      </c>
      <c r="C927" s="3" t="s">
        <v>196</v>
      </c>
      <c r="D927" s="3">
        <v>2018</v>
      </c>
      <c r="E927" s="3" t="s">
        <v>29</v>
      </c>
      <c r="F927" t="s">
        <v>20</v>
      </c>
      <c r="I927">
        <v>0</v>
      </c>
      <c r="J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 t="s">
        <v>13</v>
      </c>
      <c r="AI927">
        <v>0</v>
      </c>
      <c r="AJ927">
        <v>0</v>
      </c>
    </row>
    <row r="928" spans="1:36" x14ac:dyDescent="0.25">
      <c r="A928" s="3" t="s">
        <v>149</v>
      </c>
      <c r="B928" s="3" t="s">
        <v>136</v>
      </c>
      <c r="C928" s="3" t="s">
        <v>196</v>
      </c>
      <c r="D928" s="3">
        <v>2018</v>
      </c>
      <c r="E928" s="3">
        <v>5</v>
      </c>
      <c r="F928" t="s">
        <v>30</v>
      </c>
      <c r="I928">
        <v>0</v>
      </c>
      <c r="J928">
        <v>0</v>
      </c>
      <c r="M928">
        <v>0</v>
      </c>
      <c r="N928">
        <v>0</v>
      </c>
      <c r="O928">
        <v>180</v>
      </c>
      <c r="P928">
        <v>180</v>
      </c>
      <c r="Q928">
        <v>180</v>
      </c>
      <c r="R928">
        <v>0</v>
      </c>
      <c r="S928">
        <v>180</v>
      </c>
      <c r="T928">
        <v>0</v>
      </c>
      <c r="U928">
        <v>180</v>
      </c>
      <c r="V928">
        <v>0</v>
      </c>
      <c r="W928">
        <v>180</v>
      </c>
      <c r="X928">
        <v>0</v>
      </c>
      <c r="Y928">
        <v>180</v>
      </c>
      <c r="Z928">
        <v>0</v>
      </c>
      <c r="AA928">
        <v>180</v>
      </c>
      <c r="AB928">
        <v>0</v>
      </c>
      <c r="AC928">
        <v>180</v>
      </c>
      <c r="AD928">
        <v>0</v>
      </c>
      <c r="AE928">
        <v>30</v>
      </c>
      <c r="AF928">
        <v>180</v>
      </c>
      <c r="AG928">
        <v>326</v>
      </c>
      <c r="AH928" t="s">
        <v>13</v>
      </c>
      <c r="AI928">
        <v>0</v>
      </c>
      <c r="AJ928">
        <v>0</v>
      </c>
    </row>
    <row r="929" spans="1:36" x14ac:dyDescent="0.25">
      <c r="A929" s="3" t="s">
        <v>149</v>
      </c>
      <c r="B929" s="3" t="s">
        <v>136</v>
      </c>
      <c r="C929" s="3" t="s">
        <v>196</v>
      </c>
      <c r="D929" s="3">
        <v>2018</v>
      </c>
      <c r="E929" s="3" t="s">
        <v>31</v>
      </c>
      <c r="F929" t="s">
        <v>32</v>
      </c>
      <c r="I929">
        <v>0</v>
      </c>
      <c r="J929">
        <v>0</v>
      </c>
      <c r="M929">
        <v>0</v>
      </c>
      <c r="N929">
        <v>0</v>
      </c>
      <c r="O929">
        <v>151</v>
      </c>
      <c r="P929">
        <v>151</v>
      </c>
      <c r="Q929">
        <v>151</v>
      </c>
      <c r="R929">
        <v>0</v>
      </c>
      <c r="S929">
        <v>151</v>
      </c>
      <c r="T929">
        <v>0</v>
      </c>
      <c r="U929">
        <v>151</v>
      </c>
      <c r="V929">
        <v>0</v>
      </c>
      <c r="W929">
        <v>151</v>
      </c>
      <c r="X929">
        <v>0</v>
      </c>
      <c r="Y929">
        <v>151</v>
      </c>
      <c r="Z929">
        <v>0</v>
      </c>
      <c r="AA929">
        <v>151</v>
      </c>
      <c r="AB929">
        <v>0</v>
      </c>
      <c r="AC929">
        <v>151</v>
      </c>
      <c r="AD929">
        <v>0</v>
      </c>
      <c r="AE929">
        <v>30</v>
      </c>
      <c r="AF929">
        <v>151</v>
      </c>
      <c r="AG929">
        <v>289</v>
      </c>
      <c r="AH929" t="s">
        <v>13</v>
      </c>
      <c r="AI929">
        <v>0</v>
      </c>
      <c r="AJ929">
        <v>0</v>
      </c>
    </row>
    <row r="930" spans="1:36" x14ac:dyDescent="0.25">
      <c r="A930" s="3" t="s">
        <v>149</v>
      </c>
      <c r="B930" s="3" t="s">
        <v>136</v>
      </c>
      <c r="C930" s="3" t="s">
        <v>196</v>
      </c>
      <c r="D930" s="3">
        <v>2018</v>
      </c>
      <c r="E930" s="3" t="s">
        <v>33</v>
      </c>
      <c r="F930" t="s">
        <v>34</v>
      </c>
      <c r="I930">
        <v>0</v>
      </c>
      <c r="J930">
        <v>0</v>
      </c>
      <c r="M930">
        <v>0</v>
      </c>
      <c r="N930">
        <v>0</v>
      </c>
      <c r="O930">
        <v>101</v>
      </c>
      <c r="P930">
        <v>101</v>
      </c>
      <c r="Q930">
        <v>101</v>
      </c>
      <c r="R930">
        <v>0</v>
      </c>
      <c r="S930">
        <v>101</v>
      </c>
      <c r="T930">
        <v>0</v>
      </c>
      <c r="U930">
        <v>101</v>
      </c>
      <c r="V930">
        <v>0</v>
      </c>
      <c r="W930">
        <v>101</v>
      </c>
      <c r="X930">
        <v>0</v>
      </c>
      <c r="Y930">
        <v>101</v>
      </c>
      <c r="Z930">
        <v>0</v>
      </c>
      <c r="AA930">
        <v>101</v>
      </c>
      <c r="AB930">
        <v>0</v>
      </c>
      <c r="AC930">
        <v>101</v>
      </c>
      <c r="AD930">
        <v>0</v>
      </c>
      <c r="AE930">
        <v>15</v>
      </c>
      <c r="AF930">
        <v>101</v>
      </c>
      <c r="AG930">
        <v>217</v>
      </c>
      <c r="AH930" t="s">
        <v>13</v>
      </c>
      <c r="AI930">
        <v>0</v>
      </c>
      <c r="AJ930">
        <v>0</v>
      </c>
    </row>
    <row r="931" spans="1:36" x14ac:dyDescent="0.25">
      <c r="A931" s="3" t="s">
        <v>149</v>
      </c>
      <c r="B931" s="3" t="s">
        <v>136</v>
      </c>
      <c r="C931" s="3" t="s">
        <v>196</v>
      </c>
      <c r="D931" s="3">
        <v>2018</v>
      </c>
      <c r="E931" s="3" t="s">
        <v>35</v>
      </c>
      <c r="F931" t="s">
        <v>36</v>
      </c>
      <c r="I931">
        <v>0</v>
      </c>
      <c r="J931">
        <v>0</v>
      </c>
      <c r="M931">
        <v>0</v>
      </c>
      <c r="N931">
        <v>0</v>
      </c>
      <c r="O931">
        <v>131</v>
      </c>
      <c r="P931">
        <v>131</v>
      </c>
      <c r="Q931">
        <v>131</v>
      </c>
      <c r="R931">
        <v>0</v>
      </c>
      <c r="S931">
        <v>131</v>
      </c>
      <c r="T931">
        <v>0</v>
      </c>
      <c r="U931">
        <v>131</v>
      </c>
      <c r="V931">
        <v>0</v>
      </c>
      <c r="W931">
        <v>131</v>
      </c>
      <c r="X931">
        <v>0</v>
      </c>
      <c r="Y931">
        <v>131</v>
      </c>
      <c r="Z931">
        <v>0</v>
      </c>
      <c r="AA931">
        <v>131</v>
      </c>
      <c r="AB931">
        <v>0</v>
      </c>
      <c r="AC931">
        <v>131</v>
      </c>
      <c r="AD931">
        <v>0</v>
      </c>
      <c r="AE931">
        <v>30</v>
      </c>
      <c r="AF931">
        <v>131</v>
      </c>
      <c r="AG931">
        <v>279</v>
      </c>
      <c r="AH931" t="s">
        <v>13</v>
      </c>
      <c r="AI931">
        <v>0</v>
      </c>
      <c r="AJ931">
        <v>0</v>
      </c>
    </row>
    <row r="932" spans="1:36" x14ac:dyDescent="0.25">
      <c r="A932" s="3" t="s">
        <v>149</v>
      </c>
      <c r="B932" s="3" t="s">
        <v>136</v>
      </c>
      <c r="C932" s="3" t="s">
        <v>196</v>
      </c>
      <c r="D932" s="3">
        <v>2018</v>
      </c>
      <c r="E932" s="3" t="s">
        <v>37</v>
      </c>
      <c r="F932" t="s">
        <v>38</v>
      </c>
      <c r="I932">
        <v>0</v>
      </c>
      <c r="J932">
        <v>0</v>
      </c>
      <c r="M932">
        <v>0</v>
      </c>
      <c r="N932">
        <v>0</v>
      </c>
      <c r="O932">
        <v>116</v>
      </c>
      <c r="P932">
        <v>116</v>
      </c>
      <c r="Q932">
        <v>116</v>
      </c>
      <c r="R932">
        <v>0</v>
      </c>
      <c r="S932">
        <v>116</v>
      </c>
      <c r="T932">
        <v>0</v>
      </c>
      <c r="U932">
        <v>116</v>
      </c>
      <c r="V932">
        <v>0</v>
      </c>
      <c r="W932">
        <v>116</v>
      </c>
      <c r="X932">
        <v>0</v>
      </c>
      <c r="Y932">
        <v>116</v>
      </c>
      <c r="Z932">
        <v>0</v>
      </c>
      <c r="AA932">
        <v>116</v>
      </c>
      <c r="AB932">
        <v>0</v>
      </c>
      <c r="AC932">
        <v>116</v>
      </c>
      <c r="AD932">
        <v>0</v>
      </c>
      <c r="AE932">
        <v>30</v>
      </c>
      <c r="AF932">
        <v>116</v>
      </c>
      <c r="AG932">
        <v>255</v>
      </c>
      <c r="AH932" t="s">
        <v>13</v>
      </c>
      <c r="AI932">
        <v>0</v>
      </c>
      <c r="AJ932">
        <v>0</v>
      </c>
    </row>
    <row r="933" spans="1:36" x14ac:dyDescent="0.25">
      <c r="A933" s="3" t="s">
        <v>149</v>
      </c>
      <c r="B933" s="3" t="s">
        <v>136</v>
      </c>
      <c r="C933" s="3" t="s">
        <v>196</v>
      </c>
      <c r="D933" s="3">
        <v>2018</v>
      </c>
      <c r="E933" s="3" t="s">
        <v>39</v>
      </c>
      <c r="F933" t="s">
        <v>40</v>
      </c>
      <c r="I933">
        <v>0</v>
      </c>
      <c r="J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 t="s">
        <v>13</v>
      </c>
      <c r="AI933">
        <v>0</v>
      </c>
      <c r="AJ933">
        <v>0</v>
      </c>
    </row>
    <row r="934" spans="1:36" x14ac:dyDescent="0.25">
      <c r="A934" s="3" t="s">
        <v>149</v>
      </c>
      <c r="B934" s="3" t="s">
        <v>136</v>
      </c>
      <c r="C934" s="3" t="s">
        <v>196</v>
      </c>
      <c r="D934" s="3">
        <v>2018</v>
      </c>
      <c r="E934" s="3" t="s">
        <v>41</v>
      </c>
      <c r="F934">
        <v>0</v>
      </c>
      <c r="I934">
        <v>0</v>
      </c>
      <c r="J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 t="s">
        <v>13</v>
      </c>
      <c r="AI934">
        <v>0</v>
      </c>
      <c r="AJ934">
        <v>0</v>
      </c>
    </row>
    <row r="935" spans="1:36" x14ac:dyDescent="0.25">
      <c r="A935" s="3" t="s">
        <v>149</v>
      </c>
      <c r="B935" s="3" t="s">
        <v>136</v>
      </c>
      <c r="C935" s="3" t="s">
        <v>196</v>
      </c>
      <c r="D935" s="3">
        <v>2018</v>
      </c>
      <c r="E935" s="3">
        <v>6</v>
      </c>
      <c r="F935" t="s">
        <v>42</v>
      </c>
      <c r="I935">
        <v>217</v>
      </c>
      <c r="J935">
        <v>217</v>
      </c>
      <c r="M935">
        <v>222</v>
      </c>
      <c r="N935">
        <v>5</v>
      </c>
      <c r="O935">
        <v>222</v>
      </c>
      <c r="P935">
        <v>0</v>
      </c>
      <c r="Q935">
        <v>222</v>
      </c>
      <c r="R935">
        <v>0</v>
      </c>
      <c r="S935">
        <v>222</v>
      </c>
      <c r="T935">
        <v>0</v>
      </c>
      <c r="U935">
        <v>222</v>
      </c>
      <c r="V935">
        <v>0</v>
      </c>
      <c r="W935">
        <v>222</v>
      </c>
      <c r="X935">
        <v>0</v>
      </c>
      <c r="Y935">
        <v>222</v>
      </c>
      <c r="Z935">
        <v>0</v>
      </c>
      <c r="AA935">
        <v>222</v>
      </c>
      <c r="AB935">
        <v>0</v>
      </c>
      <c r="AC935">
        <v>222</v>
      </c>
      <c r="AD935">
        <v>0</v>
      </c>
      <c r="AE935">
        <v>200</v>
      </c>
      <c r="AF935">
        <v>222</v>
      </c>
      <c r="AG935">
        <v>419</v>
      </c>
      <c r="AH935" t="s">
        <v>13</v>
      </c>
      <c r="AI935">
        <v>0</v>
      </c>
      <c r="AJ935">
        <v>0</v>
      </c>
    </row>
    <row r="936" spans="1:36" x14ac:dyDescent="0.25">
      <c r="A936" s="3" t="s">
        <v>149</v>
      </c>
      <c r="B936" s="3" t="s">
        <v>136</v>
      </c>
      <c r="C936" s="3" t="s">
        <v>196</v>
      </c>
      <c r="D936" s="3">
        <v>2018</v>
      </c>
      <c r="E936" s="3" t="s">
        <v>43</v>
      </c>
      <c r="F936" t="s">
        <v>44</v>
      </c>
      <c r="I936">
        <v>226</v>
      </c>
      <c r="J936">
        <v>226</v>
      </c>
      <c r="M936">
        <v>232</v>
      </c>
      <c r="N936">
        <v>6</v>
      </c>
      <c r="O936">
        <v>232</v>
      </c>
      <c r="P936">
        <v>0</v>
      </c>
      <c r="Q936">
        <v>232</v>
      </c>
      <c r="R936">
        <v>0</v>
      </c>
      <c r="S936">
        <v>232</v>
      </c>
      <c r="T936">
        <v>0</v>
      </c>
      <c r="U936">
        <v>232</v>
      </c>
      <c r="V936">
        <v>0</v>
      </c>
      <c r="W936">
        <v>232</v>
      </c>
      <c r="X936">
        <v>0</v>
      </c>
      <c r="Y936">
        <v>232</v>
      </c>
      <c r="Z936">
        <v>0</v>
      </c>
      <c r="AA936">
        <v>232</v>
      </c>
      <c r="AB936">
        <v>0</v>
      </c>
      <c r="AC936">
        <v>232</v>
      </c>
      <c r="AD936">
        <v>0</v>
      </c>
      <c r="AE936">
        <v>200</v>
      </c>
      <c r="AF936">
        <v>232</v>
      </c>
      <c r="AG936">
        <v>438</v>
      </c>
      <c r="AH936" t="s">
        <v>13</v>
      </c>
      <c r="AI936">
        <v>0</v>
      </c>
      <c r="AJ936">
        <v>0</v>
      </c>
    </row>
    <row r="937" spans="1:36" x14ac:dyDescent="0.25">
      <c r="A937" s="3" t="s">
        <v>149</v>
      </c>
      <c r="B937" s="3" t="s">
        <v>136</v>
      </c>
      <c r="C937" s="3" t="s">
        <v>196</v>
      </c>
      <c r="D937" s="3">
        <v>2018</v>
      </c>
      <c r="E937" s="3" t="s">
        <v>45</v>
      </c>
      <c r="F937" t="s">
        <v>46</v>
      </c>
      <c r="I937">
        <v>217</v>
      </c>
      <c r="J937">
        <v>217</v>
      </c>
      <c r="M937">
        <v>222</v>
      </c>
      <c r="N937">
        <v>5</v>
      </c>
      <c r="O937">
        <v>222</v>
      </c>
      <c r="P937">
        <v>0</v>
      </c>
      <c r="Q937">
        <v>222</v>
      </c>
      <c r="R937">
        <v>0</v>
      </c>
      <c r="S937">
        <v>222</v>
      </c>
      <c r="T937">
        <v>0</v>
      </c>
      <c r="U937">
        <v>222</v>
      </c>
      <c r="V937">
        <v>0</v>
      </c>
      <c r="W937">
        <v>222</v>
      </c>
      <c r="X937">
        <v>0</v>
      </c>
      <c r="Y937">
        <v>222</v>
      </c>
      <c r="Z937">
        <v>0</v>
      </c>
      <c r="AA937">
        <v>222</v>
      </c>
      <c r="AB937">
        <v>0</v>
      </c>
      <c r="AC937">
        <v>222</v>
      </c>
      <c r="AD937">
        <v>0</v>
      </c>
      <c r="AE937">
        <v>200</v>
      </c>
      <c r="AF937">
        <v>222</v>
      </c>
      <c r="AG937">
        <v>419</v>
      </c>
      <c r="AH937" t="s">
        <v>13</v>
      </c>
      <c r="AI937">
        <v>0</v>
      </c>
      <c r="AJ937">
        <v>0</v>
      </c>
    </row>
    <row r="938" spans="1:36" x14ac:dyDescent="0.25">
      <c r="A938" s="3" t="s">
        <v>149</v>
      </c>
      <c r="B938" s="3" t="s">
        <v>136</v>
      </c>
      <c r="C938" s="3" t="s">
        <v>196</v>
      </c>
      <c r="D938" s="3">
        <v>2018</v>
      </c>
      <c r="E938" s="3" t="s">
        <v>47</v>
      </c>
      <c r="F938" t="s">
        <v>48</v>
      </c>
      <c r="I938">
        <v>3</v>
      </c>
      <c r="J938">
        <v>3</v>
      </c>
      <c r="M938">
        <v>4</v>
      </c>
      <c r="N938">
        <v>1</v>
      </c>
      <c r="O938">
        <v>4</v>
      </c>
      <c r="P938">
        <v>0</v>
      </c>
      <c r="Q938">
        <v>4</v>
      </c>
      <c r="R938">
        <v>0</v>
      </c>
      <c r="S938">
        <v>4</v>
      </c>
      <c r="T938">
        <v>0</v>
      </c>
      <c r="U938">
        <v>4</v>
      </c>
      <c r="V938">
        <v>0</v>
      </c>
      <c r="W938">
        <v>4</v>
      </c>
      <c r="X938">
        <v>0</v>
      </c>
      <c r="Y938">
        <v>4</v>
      </c>
      <c r="Z938">
        <v>0</v>
      </c>
      <c r="AA938">
        <v>4</v>
      </c>
      <c r="AB938">
        <v>0</v>
      </c>
      <c r="AC938">
        <v>4</v>
      </c>
      <c r="AD938">
        <v>0</v>
      </c>
      <c r="AE938">
        <v>40</v>
      </c>
      <c r="AF938">
        <v>4</v>
      </c>
      <c r="AG938">
        <v>28</v>
      </c>
      <c r="AH938" t="s">
        <v>13</v>
      </c>
      <c r="AI938">
        <v>0</v>
      </c>
      <c r="AJ938">
        <v>0</v>
      </c>
    </row>
    <row r="939" spans="1:36" x14ac:dyDescent="0.25">
      <c r="A939" s="3" t="s">
        <v>149</v>
      </c>
      <c r="B939" s="3" t="s">
        <v>136</v>
      </c>
      <c r="C939" s="3" t="s">
        <v>196</v>
      </c>
      <c r="D939" s="3">
        <v>2018</v>
      </c>
      <c r="E939" s="3">
        <v>7</v>
      </c>
      <c r="F939" t="s">
        <v>49</v>
      </c>
      <c r="I939">
        <v>0</v>
      </c>
      <c r="J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 t="s">
        <v>13</v>
      </c>
      <c r="AI939">
        <v>0</v>
      </c>
      <c r="AJ939">
        <v>0</v>
      </c>
    </row>
    <row r="940" spans="1:36" x14ac:dyDescent="0.25">
      <c r="A940" s="3" t="s">
        <v>149</v>
      </c>
      <c r="B940" s="3" t="s">
        <v>136</v>
      </c>
      <c r="C940" s="3" t="s">
        <v>196</v>
      </c>
      <c r="D940" s="3">
        <v>2018</v>
      </c>
      <c r="E940" s="3" t="s">
        <v>50</v>
      </c>
      <c r="F940" t="s">
        <v>44</v>
      </c>
      <c r="I940">
        <v>0</v>
      </c>
      <c r="J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 t="s">
        <v>13</v>
      </c>
      <c r="AI940">
        <v>0</v>
      </c>
      <c r="AJ940">
        <v>0</v>
      </c>
    </row>
    <row r="941" spans="1:36" x14ac:dyDescent="0.25">
      <c r="A941" s="3" t="s">
        <v>149</v>
      </c>
      <c r="B941" s="3" t="s">
        <v>136</v>
      </c>
      <c r="C941" s="3" t="s">
        <v>196</v>
      </c>
      <c r="D941" s="3">
        <v>2018</v>
      </c>
      <c r="E941" s="3" t="s">
        <v>51</v>
      </c>
      <c r="F941" t="s">
        <v>46</v>
      </c>
      <c r="I941">
        <v>0</v>
      </c>
      <c r="J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 t="s">
        <v>13</v>
      </c>
      <c r="AI941">
        <v>0</v>
      </c>
      <c r="AJ941">
        <v>0</v>
      </c>
    </row>
    <row r="942" spans="1:36" x14ac:dyDescent="0.25">
      <c r="A942" s="3" t="s">
        <v>149</v>
      </c>
      <c r="B942" s="3" t="s">
        <v>136</v>
      </c>
      <c r="C942" s="3" t="s">
        <v>196</v>
      </c>
      <c r="D942" s="3">
        <v>2018</v>
      </c>
      <c r="E942" s="3" t="s">
        <v>52</v>
      </c>
      <c r="F942" t="s">
        <v>53</v>
      </c>
      <c r="I942">
        <v>0</v>
      </c>
      <c r="J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 t="s">
        <v>13</v>
      </c>
      <c r="AI942">
        <v>0</v>
      </c>
      <c r="AJ942">
        <v>0</v>
      </c>
    </row>
    <row r="943" spans="1:36" x14ac:dyDescent="0.25">
      <c r="A943" s="3" t="s">
        <v>149</v>
      </c>
      <c r="B943" s="3" t="s">
        <v>136</v>
      </c>
      <c r="C943" s="3" t="s">
        <v>196</v>
      </c>
      <c r="D943" s="3">
        <v>2018</v>
      </c>
      <c r="E943" s="3">
        <v>8</v>
      </c>
      <c r="F943" t="s">
        <v>54</v>
      </c>
      <c r="I943">
        <v>0</v>
      </c>
      <c r="J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 t="s">
        <v>13</v>
      </c>
      <c r="AI943">
        <v>0</v>
      </c>
      <c r="AJ943">
        <v>0</v>
      </c>
    </row>
    <row r="944" spans="1:36" x14ac:dyDescent="0.25">
      <c r="A944" s="3" t="s">
        <v>149</v>
      </c>
      <c r="B944" s="3" t="s">
        <v>136</v>
      </c>
      <c r="C944" s="3" t="s">
        <v>196</v>
      </c>
      <c r="D944" s="3">
        <v>2018</v>
      </c>
      <c r="E944" s="3" t="s">
        <v>55</v>
      </c>
      <c r="F944" t="s">
        <v>16</v>
      </c>
      <c r="I944">
        <v>0</v>
      </c>
      <c r="J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 t="s">
        <v>13</v>
      </c>
      <c r="AI944">
        <v>0</v>
      </c>
      <c r="AJ944">
        <v>0</v>
      </c>
    </row>
    <row r="945" spans="1:36" x14ac:dyDescent="0.25">
      <c r="A945" s="3" t="s">
        <v>149</v>
      </c>
      <c r="B945" s="3" t="s">
        <v>136</v>
      </c>
      <c r="C945" s="3" t="s">
        <v>196</v>
      </c>
      <c r="D945" s="3">
        <v>2018</v>
      </c>
      <c r="E945" s="3" t="s">
        <v>56</v>
      </c>
      <c r="F945" t="s">
        <v>20</v>
      </c>
      <c r="I945">
        <v>0</v>
      </c>
      <c r="J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 t="s">
        <v>13</v>
      </c>
      <c r="AI945">
        <v>0</v>
      </c>
      <c r="AJ945">
        <v>0</v>
      </c>
    </row>
    <row r="946" spans="1:36" x14ac:dyDescent="0.25">
      <c r="A946" s="3" t="s">
        <v>149</v>
      </c>
      <c r="B946" s="3" t="s">
        <v>136</v>
      </c>
      <c r="C946" s="3" t="s">
        <v>196</v>
      </c>
      <c r="D946" s="3">
        <v>2018</v>
      </c>
      <c r="E946" s="3" t="s">
        <v>57</v>
      </c>
      <c r="F946" t="s">
        <v>58</v>
      </c>
      <c r="I946">
        <v>0</v>
      </c>
      <c r="J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 t="s">
        <v>13</v>
      </c>
      <c r="AI946">
        <v>0</v>
      </c>
      <c r="AJ946">
        <v>0</v>
      </c>
    </row>
    <row r="947" spans="1:36" x14ac:dyDescent="0.25">
      <c r="A947" s="3" t="s">
        <v>149</v>
      </c>
      <c r="B947" s="3" t="s">
        <v>136</v>
      </c>
      <c r="C947" s="3" t="s">
        <v>196</v>
      </c>
      <c r="D947" s="3">
        <v>2018</v>
      </c>
      <c r="E947" s="3">
        <v>9</v>
      </c>
      <c r="F947" t="s">
        <v>59</v>
      </c>
      <c r="I947">
        <v>0</v>
      </c>
      <c r="J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 t="s">
        <v>13</v>
      </c>
      <c r="AI947">
        <v>0</v>
      </c>
      <c r="AJ947">
        <v>0</v>
      </c>
    </row>
    <row r="948" spans="1:36" x14ac:dyDescent="0.25">
      <c r="A948" s="3" t="s">
        <v>149</v>
      </c>
      <c r="B948" s="3" t="s">
        <v>136</v>
      </c>
      <c r="C948" s="3" t="s">
        <v>196</v>
      </c>
      <c r="D948" s="3">
        <v>2018</v>
      </c>
      <c r="E948" s="3">
        <v>10</v>
      </c>
      <c r="F948" t="s">
        <v>60</v>
      </c>
      <c r="I948">
        <v>0</v>
      </c>
      <c r="J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 t="s">
        <v>13</v>
      </c>
      <c r="AI948">
        <v>0</v>
      </c>
      <c r="AJ948">
        <v>0</v>
      </c>
    </row>
    <row r="949" spans="1:36" x14ac:dyDescent="0.25">
      <c r="A949" s="3" t="s">
        <v>149</v>
      </c>
      <c r="B949" s="3" t="s">
        <v>136</v>
      </c>
      <c r="C949" s="3" t="s">
        <v>196</v>
      </c>
      <c r="D949" s="3">
        <v>2018</v>
      </c>
      <c r="E949" s="3">
        <v>11</v>
      </c>
      <c r="F949" t="s">
        <v>61</v>
      </c>
      <c r="I949">
        <v>0</v>
      </c>
      <c r="J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 t="s">
        <v>13</v>
      </c>
      <c r="AI949">
        <v>0</v>
      </c>
      <c r="AJ949">
        <v>0</v>
      </c>
    </row>
    <row r="950" spans="1:36" x14ac:dyDescent="0.25">
      <c r="A950" s="3" t="s">
        <v>149</v>
      </c>
      <c r="B950" s="3" t="s">
        <v>136</v>
      </c>
      <c r="C950" s="3" t="s">
        <v>196</v>
      </c>
      <c r="D950" s="3">
        <v>2018</v>
      </c>
      <c r="E950" s="3" t="s">
        <v>62</v>
      </c>
      <c r="F950" t="s">
        <v>63</v>
      </c>
      <c r="I950">
        <v>0</v>
      </c>
      <c r="J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 t="s">
        <v>13</v>
      </c>
      <c r="AI950">
        <v>0</v>
      </c>
      <c r="AJ950">
        <v>0</v>
      </c>
    </row>
    <row r="951" spans="1:36" x14ac:dyDescent="0.25">
      <c r="A951" s="3" t="s">
        <v>149</v>
      </c>
      <c r="B951" s="3" t="s">
        <v>136</v>
      </c>
      <c r="C951" s="3" t="s">
        <v>196</v>
      </c>
      <c r="D951" s="3">
        <v>2018</v>
      </c>
      <c r="E951" s="3" t="s">
        <v>64</v>
      </c>
      <c r="F951" t="s">
        <v>65</v>
      </c>
      <c r="I951">
        <v>0</v>
      </c>
      <c r="J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 t="s">
        <v>13</v>
      </c>
      <c r="AI951">
        <v>0</v>
      </c>
      <c r="AJ951">
        <v>0</v>
      </c>
    </row>
    <row r="952" spans="1:36" x14ac:dyDescent="0.25">
      <c r="A952" s="3" t="s">
        <v>149</v>
      </c>
      <c r="B952" s="3" t="s">
        <v>136</v>
      </c>
      <c r="C952" s="3" t="s">
        <v>196</v>
      </c>
      <c r="D952" s="3">
        <v>2018</v>
      </c>
      <c r="E952" s="3" t="s">
        <v>66</v>
      </c>
      <c r="F952" t="s">
        <v>20</v>
      </c>
      <c r="I952">
        <v>0</v>
      </c>
      <c r="J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 t="s">
        <v>13</v>
      </c>
      <c r="AI952">
        <v>0</v>
      </c>
      <c r="AJ952">
        <v>0</v>
      </c>
    </row>
    <row r="953" spans="1:36" x14ac:dyDescent="0.25">
      <c r="A953" s="3" t="s">
        <v>149</v>
      </c>
      <c r="B953" s="3" t="s">
        <v>136</v>
      </c>
      <c r="C953" s="3" t="s">
        <v>196</v>
      </c>
      <c r="D953" s="3">
        <v>2018</v>
      </c>
      <c r="E953" s="3" t="s">
        <v>67</v>
      </c>
      <c r="F953" t="s">
        <v>18</v>
      </c>
      <c r="I953">
        <v>0</v>
      </c>
      <c r="J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 t="s">
        <v>13</v>
      </c>
      <c r="AI953">
        <v>0</v>
      </c>
      <c r="AJ953">
        <v>0</v>
      </c>
    </row>
    <row r="954" spans="1:36" x14ac:dyDescent="0.25">
      <c r="A954" s="3" t="s">
        <v>149</v>
      </c>
      <c r="B954" s="3" t="s">
        <v>136</v>
      </c>
      <c r="C954" s="3" t="s">
        <v>196</v>
      </c>
      <c r="D954" s="3">
        <v>2018</v>
      </c>
      <c r="E954" s="3">
        <v>12</v>
      </c>
      <c r="F954" t="s">
        <v>68</v>
      </c>
      <c r="I954">
        <v>0</v>
      </c>
      <c r="J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 t="s">
        <v>13</v>
      </c>
      <c r="AI954">
        <v>0</v>
      </c>
      <c r="AJ954">
        <v>0</v>
      </c>
    </row>
    <row r="955" spans="1:36" x14ac:dyDescent="0.25">
      <c r="A955" s="3" t="s">
        <v>149</v>
      </c>
      <c r="B955" s="3" t="s">
        <v>136</v>
      </c>
      <c r="C955" s="3" t="s">
        <v>196</v>
      </c>
      <c r="D955" s="3">
        <v>2018</v>
      </c>
      <c r="E955" s="3" t="s">
        <v>69</v>
      </c>
      <c r="F955" t="s">
        <v>70</v>
      </c>
      <c r="I955">
        <v>0</v>
      </c>
      <c r="J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 t="s">
        <v>13</v>
      </c>
      <c r="AI955">
        <v>0</v>
      </c>
      <c r="AJ955">
        <v>0</v>
      </c>
    </row>
    <row r="956" spans="1:36" x14ac:dyDescent="0.25">
      <c r="A956" s="3" t="s">
        <v>149</v>
      </c>
      <c r="B956" s="3" t="s">
        <v>136</v>
      </c>
      <c r="C956" s="3" t="s">
        <v>196</v>
      </c>
      <c r="D956" s="3">
        <v>2018</v>
      </c>
      <c r="E956" s="3" t="s">
        <v>71</v>
      </c>
      <c r="F956" t="s">
        <v>72</v>
      </c>
      <c r="I956">
        <v>0</v>
      </c>
      <c r="J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 t="s">
        <v>13</v>
      </c>
      <c r="AI956">
        <v>0</v>
      </c>
      <c r="AJ956">
        <v>0</v>
      </c>
    </row>
    <row r="957" spans="1:36" x14ac:dyDescent="0.25">
      <c r="A957" s="3" t="s">
        <v>149</v>
      </c>
      <c r="B957" s="3" t="s">
        <v>136</v>
      </c>
      <c r="C957" s="3" t="s">
        <v>196</v>
      </c>
      <c r="D957" s="3">
        <v>2018</v>
      </c>
      <c r="E957" s="3" t="s">
        <v>73</v>
      </c>
      <c r="F957" t="s">
        <v>16</v>
      </c>
      <c r="I957">
        <v>0</v>
      </c>
      <c r="J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 t="s">
        <v>13</v>
      </c>
      <c r="AI957">
        <v>0</v>
      </c>
      <c r="AJ957">
        <v>0</v>
      </c>
    </row>
    <row r="958" spans="1:36" x14ac:dyDescent="0.25">
      <c r="A958" s="3" t="s">
        <v>149</v>
      </c>
      <c r="B958" s="3" t="s">
        <v>136</v>
      </c>
      <c r="C958" s="3" t="s">
        <v>196</v>
      </c>
      <c r="D958" s="3">
        <v>2018</v>
      </c>
      <c r="E958" s="3" t="s">
        <v>74</v>
      </c>
      <c r="F958" t="s">
        <v>20</v>
      </c>
      <c r="I958">
        <v>0</v>
      </c>
      <c r="J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 t="s">
        <v>13</v>
      </c>
      <c r="AI958">
        <v>0</v>
      </c>
      <c r="AJ958">
        <v>0</v>
      </c>
    </row>
    <row r="959" spans="1:36" x14ac:dyDescent="0.25">
      <c r="A959" s="3" t="s">
        <v>149</v>
      </c>
      <c r="B959" s="3" t="s">
        <v>136</v>
      </c>
      <c r="C959" s="3" t="s">
        <v>196</v>
      </c>
      <c r="D959" s="3">
        <v>2018</v>
      </c>
      <c r="E959" s="3">
        <v>0</v>
      </c>
      <c r="F959" t="s">
        <v>75</v>
      </c>
      <c r="I959">
        <v>0</v>
      </c>
      <c r="J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</row>
    <row r="960" spans="1:36" x14ac:dyDescent="0.25">
      <c r="A960" s="3" t="s">
        <v>149</v>
      </c>
      <c r="B960" s="3" t="s">
        <v>136</v>
      </c>
      <c r="C960" s="3" t="s">
        <v>196</v>
      </c>
      <c r="D960" s="3">
        <v>2018</v>
      </c>
      <c r="E960" s="3">
        <v>13</v>
      </c>
      <c r="F960" t="s">
        <v>76</v>
      </c>
      <c r="I960">
        <v>3</v>
      </c>
      <c r="J960">
        <v>3</v>
      </c>
      <c r="M960">
        <v>4</v>
      </c>
      <c r="N960">
        <v>1</v>
      </c>
      <c r="O960">
        <v>8</v>
      </c>
      <c r="P960">
        <v>4</v>
      </c>
      <c r="Q960">
        <v>8</v>
      </c>
      <c r="R960">
        <v>0</v>
      </c>
      <c r="S960">
        <v>8</v>
      </c>
      <c r="T960">
        <v>0</v>
      </c>
      <c r="U960">
        <v>8</v>
      </c>
      <c r="V960">
        <v>0</v>
      </c>
      <c r="W960">
        <v>8</v>
      </c>
      <c r="X960">
        <v>0</v>
      </c>
      <c r="Y960">
        <v>8</v>
      </c>
      <c r="Z960">
        <v>0</v>
      </c>
      <c r="AA960">
        <v>8</v>
      </c>
      <c r="AB960">
        <v>0</v>
      </c>
      <c r="AC960">
        <v>8</v>
      </c>
      <c r="AD960">
        <v>0</v>
      </c>
      <c r="AE960">
        <v>15</v>
      </c>
      <c r="AF960">
        <v>8</v>
      </c>
      <c r="AG960">
        <v>11</v>
      </c>
      <c r="AH960" t="s">
        <v>13</v>
      </c>
      <c r="AI960">
        <v>0</v>
      </c>
      <c r="AJ960">
        <v>0</v>
      </c>
    </row>
    <row r="961" spans="1:36" x14ac:dyDescent="0.25">
      <c r="A961" s="3" t="s">
        <v>149</v>
      </c>
      <c r="B961" s="3" t="s">
        <v>136</v>
      </c>
      <c r="C961" s="3" t="s">
        <v>196</v>
      </c>
      <c r="D961" s="3">
        <v>2018</v>
      </c>
      <c r="E961" s="3" t="s">
        <v>77</v>
      </c>
      <c r="F961" t="s">
        <v>78</v>
      </c>
      <c r="I961">
        <v>3</v>
      </c>
      <c r="J961">
        <v>3</v>
      </c>
      <c r="M961">
        <v>4</v>
      </c>
      <c r="N961">
        <v>1</v>
      </c>
      <c r="O961">
        <v>8</v>
      </c>
      <c r="P961">
        <v>4</v>
      </c>
      <c r="Q961">
        <v>8</v>
      </c>
      <c r="R961">
        <v>0</v>
      </c>
      <c r="S961">
        <v>8</v>
      </c>
      <c r="T961">
        <v>0</v>
      </c>
      <c r="U961">
        <v>8</v>
      </c>
      <c r="V961">
        <v>0</v>
      </c>
      <c r="W961">
        <v>8</v>
      </c>
      <c r="X961">
        <v>0</v>
      </c>
      <c r="Y961">
        <v>8</v>
      </c>
      <c r="Z961">
        <v>0</v>
      </c>
      <c r="AA961">
        <v>8</v>
      </c>
      <c r="AB961">
        <v>0</v>
      </c>
      <c r="AC961">
        <v>8</v>
      </c>
      <c r="AD961">
        <v>0</v>
      </c>
      <c r="AE961">
        <v>15</v>
      </c>
      <c r="AF961">
        <v>8</v>
      </c>
      <c r="AG961">
        <v>11</v>
      </c>
      <c r="AH961" t="s">
        <v>13</v>
      </c>
      <c r="AI961">
        <v>0</v>
      </c>
      <c r="AJ961">
        <v>0</v>
      </c>
    </row>
    <row r="962" spans="1:36" x14ac:dyDescent="0.25">
      <c r="A962" s="3" t="s">
        <v>149</v>
      </c>
      <c r="B962" s="3" t="s">
        <v>136</v>
      </c>
      <c r="C962" s="3" t="s">
        <v>196</v>
      </c>
      <c r="D962" s="3">
        <v>2018</v>
      </c>
      <c r="E962" s="3" t="s">
        <v>79</v>
      </c>
      <c r="F962" t="s">
        <v>80</v>
      </c>
      <c r="I962">
        <v>0</v>
      </c>
      <c r="J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 t="s">
        <v>13</v>
      </c>
      <c r="AI962">
        <v>0</v>
      </c>
      <c r="AJ962">
        <v>0</v>
      </c>
    </row>
    <row r="963" spans="1:36" x14ac:dyDescent="0.25">
      <c r="A963" s="3" t="s">
        <v>149</v>
      </c>
      <c r="B963" s="3" t="s">
        <v>136</v>
      </c>
      <c r="C963" s="3" t="s">
        <v>196</v>
      </c>
      <c r="D963" s="3">
        <v>2018</v>
      </c>
      <c r="E963" s="3">
        <v>14</v>
      </c>
      <c r="F963" t="s">
        <v>81</v>
      </c>
      <c r="I963">
        <v>10</v>
      </c>
      <c r="J963">
        <v>10</v>
      </c>
      <c r="M963">
        <v>35</v>
      </c>
      <c r="N963">
        <v>25</v>
      </c>
      <c r="O963">
        <v>62</v>
      </c>
      <c r="P963">
        <v>27</v>
      </c>
      <c r="Q963">
        <v>62</v>
      </c>
      <c r="R963">
        <v>0</v>
      </c>
      <c r="S963">
        <v>62</v>
      </c>
      <c r="T963">
        <v>0</v>
      </c>
      <c r="U963">
        <v>62</v>
      </c>
      <c r="V963">
        <v>0</v>
      </c>
      <c r="W963">
        <v>62</v>
      </c>
      <c r="X963">
        <v>0</v>
      </c>
      <c r="Y963">
        <v>62</v>
      </c>
      <c r="Z963">
        <v>0</v>
      </c>
      <c r="AA963">
        <v>62</v>
      </c>
      <c r="AB963">
        <v>0</v>
      </c>
      <c r="AC963">
        <v>62</v>
      </c>
      <c r="AD963">
        <v>0</v>
      </c>
      <c r="AE963">
        <v>50</v>
      </c>
      <c r="AF963">
        <v>62</v>
      </c>
      <c r="AG963">
        <v>113</v>
      </c>
      <c r="AH963" t="s">
        <v>13</v>
      </c>
      <c r="AI963">
        <v>0</v>
      </c>
      <c r="AJ963">
        <v>0</v>
      </c>
    </row>
    <row r="964" spans="1:36" x14ac:dyDescent="0.25">
      <c r="A964" s="3" t="s">
        <v>149</v>
      </c>
      <c r="B964" s="3" t="s">
        <v>136</v>
      </c>
      <c r="C964" s="3" t="s">
        <v>196</v>
      </c>
      <c r="D964" s="3">
        <v>2018</v>
      </c>
      <c r="E964" s="3" t="s">
        <v>82</v>
      </c>
      <c r="F964" t="s">
        <v>83</v>
      </c>
      <c r="I964">
        <v>0</v>
      </c>
      <c r="J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 t="s">
        <v>13</v>
      </c>
      <c r="AI964">
        <v>0</v>
      </c>
      <c r="AJ964">
        <v>0</v>
      </c>
    </row>
    <row r="965" spans="1:36" x14ac:dyDescent="0.25">
      <c r="A965" s="3" t="s">
        <v>149</v>
      </c>
      <c r="B965" s="3" t="s">
        <v>136</v>
      </c>
      <c r="C965" s="3" t="s">
        <v>196</v>
      </c>
      <c r="D965" s="3">
        <v>2018</v>
      </c>
      <c r="E965" s="3" t="s">
        <v>84</v>
      </c>
      <c r="F965" t="s">
        <v>85</v>
      </c>
      <c r="I965">
        <v>0</v>
      </c>
      <c r="J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 t="s">
        <v>13</v>
      </c>
      <c r="AI965">
        <v>0</v>
      </c>
      <c r="AJ965">
        <v>0</v>
      </c>
    </row>
    <row r="966" spans="1:36" x14ac:dyDescent="0.25">
      <c r="A966" s="3" t="s">
        <v>149</v>
      </c>
      <c r="B966" s="3" t="s">
        <v>136</v>
      </c>
      <c r="C966" s="3" t="s">
        <v>196</v>
      </c>
      <c r="D966" s="3">
        <v>2018</v>
      </c>
      <c r="E966" s="3" t="s">
        <v>86</v>
      </c>
      <c r="F966" t="s">
        <v>87</v>
      </c>
      <c r="I966">
        <v>0</v>
      </c>
      <c r="J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5</v>
      </c>
      <c r="AF966">
        <v>0</v>
      </c>
      <c r="AG966">
        <v>0</v>
      </c>
      <c r="AH966" t="s">
        <v>13</v>
      </c>
      <c r="AI966">
        <v>0</v>
      </c>
      <c r="AJ966">
        <v>0</v>
      </c>
    </row>
    <row r="967" spans="1:36" x14ac:dyDescent="0.25">
      <c r="A967" s="3" t="s">
        <v>149</v>
      </c>
      <c r="B967" s="3" t="s">
        <v>136</v>
      </c>
      <c r="C967" s="3" t="s">
        <v>196</v>
      </c>
      <c r="D967" s="3">
        <v>2018</v>
      </c>
      <c r="E967" s="3" t="s">
        <v>88</v>
      </c>
      <c r="F967" t="s">
        <v>89</v>
      </c>
      <c r="I967">
        <v>0</v>
      </c>
      <c r="J967">
        <v>0</v>
      </c>
      <c r="M967">
        <v>25</v>
      </c>
      <c r="N967">
        <v>25</v>
      </c>
      <c r="O967">
        <v>25</v>
      </c>
      <c r="P967">
        <v>0</v>
      </c>
      <c r="Q967">
        <v>25</v>
      </c>
      <c r="R967">
        <v>0</v>
      </c>
      <c r="S967">
        <v>25</v>
      </c>
      <c r="T967">
        <v>0</v>
      </c>
      <c r="U967">
        <v>25</v>
      </c>
      <c r="V967">
        <v>0</v>
      </c>
      <c r="W967">
        <v>25</v>
      </c>
      <c r="X967">
        <v>0</v>
      </c>
      <c r="Y967">
        <v>25</v>
      </c>
      <c r="Z967">
        <v>0</v>
      </c>
      <c r="AA967">
        <v>25</v>
      </c>
      <c r="AB967">
        <v>0</v>
      </c>
      <c r="AC967">
        <v>25</v>
      </c>
      <c r="AD967">
        <v>0</v>
      </c>
      <c r="AE967">
        <v>15</v>
      </c>
      <c r="AF967">
        <v>25</v>
      </c>
      <c r="AG967">
        <v>49</v>
      </c>
      <c r="AH967" t="s">
        <v>13</v>
      </c>
      <c r="AI967">
        <v>0</v>
      </c>
      <c r="AJ967">
        <v>0</v>
      </c>
    </row>
    <row r="968" spans="1:36" x14ac:dyDescent="0.25">
      <c r="A968" s="3" t="s">
        <v>149</v>
      </c>
      <c r="B968" s="3" t="s">
        <v>136</v>
      </c>
      <c r="C968" s="3" t="s">
        <v>196</v>
      </c>
      <c r="D968" s="3">
        <v>2018</v>
      </c>
      <c r="E968" s="3" t="s">
        <v>90</v>
      </c>
      <c r="F968" t="s">
        <v>91</v>
      </c>
      <c r="I968">
        <v>10</v>
      </c>
      <c r="J968">
        <v>10</v>
      </c>
      <c r="M968">
        <v>10</v>
      </c>
      <c r="N968">
        <v>0</v>
      </c>
      <c r="O968">
        <v>37</v>
      </c>
      <c r="P968">
        <v>27</v>
      </c>
      <c r="Q968">
        <v>37</v>
      </c>
      <c r="R968">
        <v>0</v>
      </c>
      <c r="S968">
        <v>37</v>
      </c>
      <c r="T968">
        <v>0</v>
      </c>
      <c r="U968">
        <v>37</v>
      </c>
      <c r="V968">
        <v>0</v>
      </c>
      <c r="W968">
        <v>37</v>
      </c>
      <c r="X968">
        <v>0</v>
      </c>
      <c r="Y968">
        <v>37</v>
      </c>
      <c r="Z968">
        <v>0</v>
      </c>
      <c r="AA968">
        <v>37</v>
      </c>
      <c r="AB968">
        <v>0</v>
      </c>
      <c r="AC968">
        <v>37</v>
      </c>
      <c r="AD968">
        <v>0</v>
      </c>
      <c r="AE968">
        <v>30</v>
      </c>
      <c r="AF968">
        <v>37</v>
      </c>
      <c r="AG968">
        <v>64</v>
      </c>
      <c r="AH968" t="s">
        <v>13</v>
      </c>
      <c r="AI968">
        <v>0</v>
      </c>
      <c r="AJ968">
        <v>0</v>
      </c>
    </row>
    <row r="969" spans="1:36" x14ac:dyDescent="0.25">
      <c r="A969" s="3" t="s">
        <v>149</v>
      </c>
      <c r="B969" s="3" t="s">
        <v>136</v>
      </c>
      <c r="C969" s="3" t="s">
        <v>196</v>
      </c>
      <c r="D969" s="3">
        <v>2018</v>
      </c>
      <c r="E969" s="3" t="s">
        <v>92</v>
      </c>
      <c r="F969" t="s">
        <v>93</v>
      </c>
      <c r="I969">
        <v>0</v>
      </c>
      <c r="J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 t="s">
        <v>13</v>
      </c>
      <c r="AI969">
        <v>0</v>
      </c>
      <c r="AJ969">
        <v>0</v>
      </c>
    </row>
    <row r="970" spans="1:36" x14ac:dyDescent="0.25">
      <c r="A970" s="3" t="s">
        <v>149</v>
      </c>
      <c r="B970" s="3" t="s">
        <v>136</v>
      </c>
      <c r="C970" s="3" t="s">
        <v>196</v>
      </c>
      <c r="D970" s="3">
        <v>2018</v>
      </c>
      <c r="E970" s="3">
        <v>15</v>
      </c>
      <c r="F970" t="s">
        <v>94</v>
      </c>
      <c r="I970">
        <v>6</v>
      </c>
      <c r="J970">
        <v>6</v>
      </c>
      <c r="M970">
        <v>9</v>
      </c>
      <c r="N970">
        <v>3</v>
      </c>
      <c r="O970">
        <v>21</v>
      </c>
      <c r="P970">
        <v>12</v>
      </c>
      <c r="Q970">
        <v>21</v>
      </c>
      <c r="R970">
        <v>0</v>
      </c>
      <c r="S970">
        <v>21</v>
      </c>
      <c r="T970">
        <v>0</v>
      </c>
      <c r="U970">
        <v>21</v>
      </c>
      <c r="V970">
        <v>0</v>
      </c>
      <c r="W970">
        <v>21</v>
      </c>
      <c r="X970">
        <v>0</v>
      </c>
      <c r="Y970">
        <v>21</v>
      </c>
      <c r="Z970">
        <v>0</v>
      </c>
      <c r="AA970">
        <v>21</v>
      </c>
      <c r="AB970">
        <v>0</v>
      </c>
      <c r="AC970">
        <v>21</v>
      </c>
      <c r="AD970">
        <v>0</v>
      </c>
      <c r="AE970">
        <v>4</v>
      </c>
      <c r="AF970">
        <v>21</v>
      </c>
      <c r="AG970">
        <v>25</v>
      </c>
      <c r="AH970" t="s">
        <v>13</v>
      </c>
      <c r="AI970">
        <v>0</v>
      </c>
      <c r="AJ970">
        <v>0</v>
      </c>
    </row>
    <row r="971" spans="1:36" x14ac:dyDescent="0.25">
      <c r="A971" s="3" t="s">
        <v>149</v>
      </c>
      <c r="B971" s="3" t="s">
        <v>136</v>
      </c>
      <c r="C971" s="3" t="s">
        <v>196</v>
      </c>
      <c r="D971" s="3">
        <v>2018</v>
      </c>
      <c r="E971" s="3" t="s">
        <v>95</v>
      </c>
      <c r="F971" t="s">
        <v>96</v>
      </c>
      <c r="I971">
        <v>0</v>
      </c>
      <c r="J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2</v>
      </c>
      <c r="AF971">
        <v>0</v>
      </c>
      <c r="AG971">
        <v>3</v>
      </c>
      <c r="AH971" t="s">
        <v>13</v>
      </c>
      <c r="AI971">
        <v>0</v>
      </c>
      <c r="AJ971">
        <v>0</v>
      </c>
    </row>
    <row r="972" spans="1:36" x14ac:dyDescent="0.25">
      <c r="A972" s="3" t="s">
        <v>149</v>
      </c>
      <c r="B972" s="3" t="s">
        <v>136</v>
      </c>
      <c r="C972" s="3" t="s">
        <v>196</v>
      </c>
      <c r="D972" s="3">
        <v>2018</v>
      </c>
      <c r="E972" s="3">
        <v>0</v>
      </c>
      <c r="F972" t="s">
        <v>97</v>
      </c>
      <c r="I972">
        <v>0</v>
      </c>
      <c r="J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</row>
    <row r="973" spans="1:36" x14ac:dyDescent="0.25">
      <c r="A973" s="3" t="s">
        <v>149</v>
      </c>
      <c r="B973" s="3" t="s">
        <v>136</v>
      </c>
      <c r="C973" s="3" t="s">
        <v>196</v>
      </c>
      <c r="D973" s="3">
        <v>2018</v>
      </c>
      <c r="E973" s="3">
        <v>0</v>
      </c>
      <c r="F973" t="s">
        <v>98</v>
      </c>
      <c r="I973">
        <v>217</v>
      </c>
      <c r="J973">
        <v>217</v>
      </c>
      <c r="M973">
        <v>222</v>
      </c>
      <c r="N973">
        <v>5</v>
      </c>
      <c r="O973">
        <v>222</v>
      </c>
      <c r="P973">
        <v>0</v>
      </c>
      <c r="Q973">
        <v>222</v>
      </c>
      <c r="R973">
        <v>0</v>
      </c>
      <c r="S973">
        <v>222</v>
      </c>
      <c r="T973">
        <v>0</v>
      </c>
      <c r="U973">
        <v>222</v>
      </c>
      <c r="V973">
        <v>0</v>
      </c>
      <c r="W973">
        <v>222</v>
      </c>
      <c r="X973">
        <v>0</v>
      </c>
      <c r="Y973">
        <v>222</v>
      </c>
      <c r="Z973">
        <v>0</v>
      </c>
      <c r="AA973">
        <v>222</v>
      </c>
      <c r="AB973">
        <v>0</v>
      </c>
      <c r="AC973">
        <v>222</v>
      </c>
      <c r="AD973">
        <v>0</v>
      </c>
      <c r="AE973">
        <v>200</v>
      </c>
      <c r="AF973">
        <v>222</v>
      </c>
      <c r="AG973">
        <v>419</v>
      </c>
      <c r="AH973" t="s">
        <v>13</v>
      </c>
      <c r="AI973">
        <v>0</v>
      </c>
      <c r="AJ973">
        <v>0</v>
      </c>
    </row>
    <row r="974" spans="1:36" x14ac:dyDescent="0.25">
      <c r="A974" s="3" t="s">
        <v>149</v>
      </c>
      <c r="B974" s="3" t="s">
        <v>136</v>
      </c>
      <c r="C974" s="3" t="s">
        <v>196</v>
      </c>
      <c r="D974" s="3">
        <v>2018</v>
      </c>
      <c r="E974" s="3">
        <v>0</v>
      </c>
      <c r="F974" t="s">
        <v>99</v>
      </c>
      <c r="I974">
        <v>226</v>
      </c>
      <c r="J974">
        <v>226</v>
      </c>
      <c r="M974">
        <v>232</v>
      </c>
      <c r="N974">
        <v>6</v>
      </c>
      <c r="O974">
        <v>232</v>
      </c>
      <c r="P974">
        <v>0</v>
      </c>
      <c r="Q974">
        <v>232</v>
      </c>
      <c r="R974">
        <v>0</v>
      </c>
      <c r="S974">
        <v>232</v>
      </c>
      <c r="T974">
        <v>0</v>
      </c>
      <c r="U974">
        <v>232</v>
      </c>
      <c r="V974">
        <v>0</v>
      </c>
      <c r="W974">
        <v>232</v>
      </c>
      <c r="X974">
        <v>0</v>
      </c>
      <c r="Y974">
        <v>232</v>
      </c>
      <c r="Z974">
        <v>0</v>
      </c>
      <c r="AA974">
        <v>232</v>
      </c>
      <c r="AB974">
        <v>0</v>
      </c>
      <c r="AC974">
        <v>232</v>
      </c>
      <c r="AD974">
        <v>0</v>
      </c>
      <c r="AE974">
        <v>200</v>
      </c>
      <c r="AF974">
        <v>232</v>
      </c>
      <c r="AG974">
        <v>438</v>
      </c>
      <c r="AH974" t="s">
        <v>13</v>
      </c>
      <c r="AI974">
        <v>0</v>
      </c>
      <c r="AJ974">
        <v>0</v>
      </c>
    </row>
    <row r="975" spans="1:36" x14ac:dyDescent="0.25">
      <c r="A975" s="3" t="s">
        <v>149</v>
      </c>
      <c r="B975" s="3" t="s">
        <v>136</v>
      </c>
      <c r="C975" s="3" t="s">
        <v>196</v>
      </c>
      <c r="D975" s="3">
        <v>2018</v>
      </c>
      <c r="E975" s="3">
        <v>0</v>
      </c>
      <c r="F975" t="s">
        <v>100</v>
      </c>
      <c r="I975">
        <v>0</v>
      </c>
      <c r="J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 t="s">
        <v>13</v>
      </c>
      <c r="AI975">
        <v>0</v>
      </c>
      <c r="AJ975">
        <v>0</v>
      </c>
    </row>
    <row r="976" spans="1:36" x14ac:dyDescent="0.25">
      <c r="A976" s="3" t="s">
        <v>149</v>
      </c>
      <c r="B976" s="3" t="s">
        <v>136</v>
      </c>
      <c r="C976" s="3" t="s">
        <v>196</v>
      </c>
      <c r="D976" s="3">
        <v>2018</v>
      </c>
      <c r="E976" s="3">
        <v>0</v>
      </c>
      <c r="F976" t="s">
        <v>101</v>
      </c>
      <c r="I976">
        <v>217</v>
      </c>
      <c r="J976">
        <v>217</v>
      </c>
      <c r="M976">
        <v>222</v>
      </c>
      <c r="N976">
        <v>5</v>
      </c>
      <c r="O976">
        <v>222</v>
      </c>
      <c r="P976">
        <v>0</v>
      </c>
      <c r="Q976">
        <v>222</v>
      </c>
      <c r="R976">
        <v>0</v>
      </c>
      <c r="S976">
        <v>222</v>
      </c>
      <c r="T976">
        <v>0</v>
      </c>
      <c r="U976">
        <v>222</v>
      </c>
      <c r="V976">
        <v>0</v>
      </c>
      <c r="W976">
        <v>222</v>
      </c>
      <c r="X976">
        <v>0</v>
      </c>
      <c r="Y976">
        <v>222</v>
      </c>
      <c r="Z976">
        <v>0</v>
      </c>
      <c r="AA976">
        <v>222</v>
      </c>
      <c r="AB976">
        <v>0</v>
      </c>
      <c r="AC976">
        <v>222</v>
      </c>
      <c r="AD976">
        <v>0</v>
      </c>
      <c r="AE976">
        <v>200</v>
      </c>
      <c r="AF976">
        <v>222</v>
      </c>
      <c r="AG976">
        <v>419</v>
      </c>
      <c r="AH976" t="s">
        <v>13</v>
      </c>
      <c r="AI976">
        <v>0</v>
      </c>
      <c r="AJ976">
        <v>0</v>
      </c>
    </row>
    <row r="977" spans="1:36" x14ac:dyDescent="0.25">
      <c r="A977" s="3" t="s">
        <v>149</v>
      </c>
      <c r="B977" s="3" t="s">
        <v>136</v>
      </c>
      <c r="C977" s="3" t="s">
        <v>196</v>
      </c>
      <c r="D977" s="3">
        <v>2018</v>
      </c>
      <c r="E977" s="3">
        <v>0</v>
      </c>
      <c r="F977" t="s">
        <v>102</v>
      </c>
      <c r="I977">
        <v>10</v>
      </c>
      <c r="J977">
        <v>10</v>
      </c>
      <c r="M977">
        <v>35</v>
      </c>
      <c r="N977">
        <v>25</v>
      </c>
      <c r="O977">
        <v>62</v>
      </c>
      <c r="P977">
        <v>27</v>
      </c>
      <c r="Q977">
        <v>62</v>
      </c>
      <c r="R977">
        <v>0</v>
      </c>
      <c r="S977">
        <v>62</v>
      </c>
      <c r="T977">
        <v>0</v>
      </c>
      <c r="U977">
        <v>62</v>
      </c>
      <c r="V977">
        <v>0</v>
      </c>
      <c r="W977">
        <v>62</v>
      </c>
      <c r="X977">
        <v>0</v>
      </c>
      <c r="Y977">
        <v>62</v>
      </c>
      <c r="Z977">
        <v>0</v>
      </c>
      <c r="AA977">
        <v>62</v>
      </c>
      <c r="AB977">
        <v>0</v>
      </c>
      <c r="AC977">
        <v>62</v>
      </c>
      <c r="AD977">
        <v>0</v>
      </c>
      <c r="AE977">
        <v>50</v>
      </c>
      <c r="AF977">
        <v>62</v>
      </c>
      <c r="AG977">
        <v>113</v>
      </c>
      <c r="AH977" t="s">
        <v>13</v>
      </c>
      <c r="AI977">
        <v>0</v>
      </c>
      <c r="AJ977">
        <v>0</v>
      </c>
    </row>
    <row r="978" spans="1:36" x14ac:dyDescent="0.25">
      <c r="A978" s="3" t="s">
        <v>149</v>
      </c>
      <c r="B978" s="3" t="s">
        <v>136</v>
      </c>
      <c r="C978" s="3" t="s">
        <v>196</v>
      </c>
      <c r="D978" s="3">
        <v>2018</v>
      </c>
      <c r="E978" s="3">
        <v>0</v>
      </c>
      <c r="F978" t="s">
        <v>103</v>
      </c>
      <c r="I978">
        <v>0</v>
      </c>
      <c r="J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2</v>
      </c>
      <c r="AF978">
        <v>0</v>
      </c>
      <c r="AG978">
        <v>3</v>
      </c>
      <c r="AH978" t="s">
        <v>13</v>
      </c>
      <c r="AI978">
        <v>0</v>
      </c>
      <c r="AJ978">
        <v>0</v>
      </c>
    </row>
    <row r="979" spans="1:36" x14ac:dyDescent="0.25">
      <c r="A979" s="3" t="s">
        <v>149</v>
      </c>
      <c r="B979" s="3" t="s">
        <v>136</v>
      </c>
      <c r="C979" s="3" t="s">
        <v>196</v>
      </c>
      <c r="D979" s="3">
        <v>2018</v>
      </c>
      <c r="E979" s="3">
        <v>0</v>
      </c>
      <c r="F979" t="s">
        <v>104</v>
      </c>
      <c r="I979">
        <v>0</v>
      </c>
      <c r="J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</row>
    <row r="980" spans="1:36" x14ac:dyDescent="0.25">
      <c r="A980" s="3" t="s">
        <v>149</v>
      </c>
      <c r="B980" s="3" t="s">
        <v>136</v>
      </c>
      <c r="C980" s="3" t="s">
        <v>196</v>
      </c>
      <c r="D980" s="3">
        <v>2018</v>
      </c>
      <c r="E980" s="3">
        <v>16</v>
      </c>
      <c r="F980">
        <v>0</v>
      </c>
      <c r="I980">
        <v>0</v>
      </c>
      <c r="J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 t="s">
        <v>13</v>
      </c>
      <c r="AI980">
        <v>0</v>
      </c>
      <c r="AJ980">
        <v>0</v>
      </c>
    </row>
    <row r="981" spans="1:36" x14ac:dyDescent="0.25">
      <c r="A981" s="3" t="s">
        <v>149</v>
      </c>
      <c r="B981" s="3" t="s">
        <v>136</v>
      </c>
      <c r="C981" s="3" t="s">
        <v>196</v>
      </c>
      <c r="D981" s="3">
        <v>2018</v>
      </c>
      <c r="E981" s="3">
        <v>17</v>
      </c>
      <c r="F981">
        <v>0</v>
      </c>
      <c r="I981">
        <v>0</v>
      </c>
      <c r="J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 t="s">
        <v>13</v>
      </c>
      <c r="AI981">
        <v>0</v>
      </c>
      <c r="AJ981">
        <v>0</v>
      </c>
    </row>
    <row r="982" spans="1:36" x14ac:dyDescent="0.25">
      <c r="A982" s="3" t="s">
        <v>149</v>
      </c>
      <c r="B982" s="3" t="s">
        <v>136</v>
      </c>
      <c r="C982" s="3" t="s">
        <v>196</v>
      </c>
      <c r="D982" s="3">
        <v>2018</v>
      </c>
      <c r="E982" s="3">
        <v>18</v>
      </c>
      <c r="F982">
        <v>0</v>
      </c>
      <c r="I982">
        <v>0</v>
      </c>
      <c r="J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 t="s">
        <v>13</v>
      </c>
      <c r="AI982">
        <v>0</v>
      </c>
      <c r="AJ982">
        <v>0</v>
      </c>
    </row>
    <row r="983" spans="1:36" x14ac:dyDescent="0.25">
      <c r="A983" s="3" t="s">
        <v>149</v>
      </c>
      <c r="B983" s="3" t="s">
        <v>136</v>
      </c>
      <c r="C983" s="3" t="s">
        <v>196</v>
      </c>
      <c r="D983" s="3">
        <v>2018</v>
      </c>
      <c r="E983" s="3">
        <v>19</v>
      </c>
      <c r="F983">
        <v>0</v>
      </c>
      <c r="I983">
        <v>0</v>
      </c>
      <c r="J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 t="s">
        <v>13</v>
      </c>
      <c r="AI983">
        <v>0</v>
      </c>
      <c r="AJ983">
        <v>0</v>
      </c>
    </row>
    <row r="984" spans="1:36" x14ac:dyDescent="0.25">
      <c r="A984" s="3" t="s">
        <v>149</v>
      </c>
      <c r="B984" s="3" t="s">
        <v>136</v>
      </c>
      <c r="C984" s="3" t="s">
        <v>196</v>
      </c>
      <c r="D984" s="3">
        <v>2018</v>
      </c>
      <c r="E984" s="3">
        <v>20</v>
      </c>
      <c r="F984">
        <v>0</v>
      </c>
      <c r="I984">
        <v>0</v>
      </c>
      <c r="J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 t="s">
        <v>13</v>
      </c>
      <c r="AI984">
        <v>0</v>
      </c>
      <c r="AJ984">
        <v>0</v>
      </c>
    </row>
    <row r="985" spans="1:36" x14ac:dyDescent="0.25">
      <c r="A985" s="3" t="s">
        <v>149</v>
      </c>
      <c r="B985" s="3" t="s">
        <v>136</v>
      </c>
      <c r="C985" s="3" t="s">
        <v>196</v>
      </c>
      <c r="D985" s="3">
        <v>2018</v>
      </c>
      <c r="E985" s="3">
        <v>21</v>
      </c>
      <c r="F985">
        <v>0</v>
      </c>
      <c r="I985">
        <v>0</v>
      </c>
      <c r="J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 t="s">
        <v>13</v>
      </c>
      <c r="AI985">
        <v>0</v>
      </c>
      <c r="AJ985">
        <v>0</v>
      </c>
    </row>
    <row r="986" spans="1:36" x14ac:dyDescent="0.25">
      <c r="A986" s="3" t="s">
        <v>149</v>
      </c>
      <c r="B986" s="3" t="s">
        <v>136</v>
      </c>
      <c r="C986" s="3" t="s">
        <v>196</v>
      </c>
      <c r="D986" s="3">
        <v>2018</v>
      </c>
      <c r="E986" s="3">
        <v>22</v>
      </c>
      <c r="F986">
        <v>0</v>
      </c>
      <c r="I986">
        <v>0</v>
      </c>
      <c r="J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 t="s">
        <v>13</v>
      </c>
      <c r="AI986">
        <v>0</v>
      </c>
      <c r="AJ986">
        <v>0</v>
      </c>
    </row>
    <row r="987" spans="1:36" x14ac:dyDescent="0.25">
      <c r="A987" s="3" t="s">
        <v>149</v>
      </c>
      <c r="B987" s="3" t="s">
        <v>136</v>
      </c>
      <c r="C987" s="3" t="s">
        <v>196</v>
      </c>
      <c r="D987" s="3">
        <v>2018</v>
      </c>
      <c r="E987" s="3">
        <v>23</v>
      </c>
      <c r="F987">
        <v>0</v>
      </c>
      <c r="I987">
        <v>0</v>
      </c>
      <c r="J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 t="s">
        <v>13</v>
      </c>
      <c r="AI987">
        <v>0</v>
      </c>
      <c r="AJ987">
        <v>0</v>
      </c>
    </row>
    <row r="988" spans="1:36" x14ac:dyDescent="0.25">
      <c r="A988" s="3" t="s">
        <v>149</v>
      </c>
      <c r="B988" s="3" t="s">
        <v>136</v>
      </c>
      <c r="C988" s="3" t="s">
        <v>196</v>
      </c>
      <c r="D988" s="3">
        <v>2018</v>
      </c>
      <c r="E988" s="3">
        <v>24</v>
      </c>
      <c r="F988">
        <v>0</v>
      </c>
      <c r="I988">
        <v>0</v>
      </c>
      <c r="J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 t="s">
        <v>13</v>
      </c>
      <c r="AI988">
        <v>0</v>
      </c>
      <c r="AJ988">
        <v>0</v>
      </c>
    </row>
    <row r="989" spans="1:36" x14ac:dyDescent="0.25">
      <c r="A989" s="3" t="s">
        <v>149</v>
      </c>
      <c r="B989" s="3" t="s">
        <v>136</v>
      </c>
      <c r="C989" s="3" t="s">
        <v>196</v>
      </c>
      <c r="D989" s="3">
        <v>2018</v>
      </c>
      <c r="E989" s="3">
        <v>25</v>
      </c>
      <c r="F989">
        <v>0</v>
      </c>
      <c r="I989">
        <v>0</v>
      </c>
      <c r="J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 t="s">
        <v>13</v>
      </c>
      <c r="AI989">
        <v>0</v>
      </c>
      <c r="AJ989">
        <v>0</v>
      </c>
    </row>
    <row r="990" spans="1:36" x14ac:dyDescent="0.25">
      <c r="A990" s="3" t="s">
        <v>149</v>
      </c>
      <c r="B990" s="3" t="s">
        <v>139</v>
      </c>
      <c r="C990" s="3" t="s">
        <v>197</v>
      </c>
      <c r="D990" s="3">
        <v>2018</v>
      </c>
      <c r="E990" s="3">
        <v>0</v>
      </c>
      <c r="F990" t="s">
        <v>12</v>
      </c>
      <c r="I990">
        <v>0</v>
      </c>
      <c r="J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</row>
    <row r="991" spans="1:36" x14ac:dyDescent="0.25">
      <c r="A991" s="3" t="s">
        <v>149</v>
      </c>
      <c r="B991" s="3" t="s">
        <v>139</v>
      </c>
      <c r="C991" s="3" t="s">
        <v>197</v>
      </c>
      <c r="D991" s="3">
        <v>2018</v>
      </c>
      <c r="E991" s="3">
        <v>1</v>
      </c>
      <c r="F991" t="s">
        <v>14</v>
      </c>
      <c r="I991">
        <v>0</v>
      </c>
      <c r="J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 t="s">
        <v>13</v>
      </c>
      <c r="AI991">
        <v>0</v>
      </c>
      <c r="AJ991">
        <v>0</v>
      </c>
    </row>
    <row r="992" spans="1:36" x14ac:dyDescent="0.25">
      <c r="A992" s="3" t="s">
        <v>149</v>
      </c>
      <c r="B992" s="3" t="s">
        <v>139</v>
      </c>
      <c r="C992" s="3" t="s">
        <v>197</v>
      </c>
      <c r="D992" s="3">
        <v>2018</v>
      </c>
      <c r="E992" s="3" t="s">
        <v>15</v>
      </c>
      <c r="F992" t="s">
        <v>16</v>
      </c>
      <c r="I992">
        <v>0</v>
      </c>
      <c r="J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 t="s">
        <v>13</v>
      </c>
      <c r="AI992">
        <v>0</v>
      </c>
      <c r="AJ992">
        <v>0</v>
      </c>
    </row>
    <row r="993" spans="1:36" x14ac:dyDescent="0.25">
      <c r="A993" s="3" t="s">
        <v>149</v>
      </c>
      <c r="B993" s="3" t="s">
        <v>139</v>
      </c>
      <c r="C993" s="3" t="s">
        <v>197</v>
      </c>
      <c r="D993" s="3">
        <v>2018</v>
      </c>
      <c r="E993" s="3" t="s">
        <v>17</v>
      </c>
      <c r="F993" t="s">
        <v>18</v>
      </c>
      <c r="I993">
        <v>0</v>
      </c>
      <c r="J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 t="s">
        <v>13</v>
      </c>
      <c r="AI993">
        <v>0</v>
      </c>
      <c r="AJ993">
        <v>0</v>
      </c>
    </row>
    <row r="994" spans="1:36" x14ac:dyDescent="0.25">
      <c r="A994" s="3" t="s">
        <v>149</v>
      </c>
      <c r="B994" s="3" t="s">
        <v>139</v>
      </c>
      <c r="C994" s="3" t="s">
        <v>197</v>
      </c>
      <c r="D994" s="3">
        <v>2018</v>
      </c>
      <c r="E994" s="3" t="s">
        <v>19</v>
      </c>
      <c r="F994" t="s">
        <v>20</v>
      </c>
      <c r="I994">
        <v>0</v>
      </c>
      <c r="J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 t="s">
        <v>13</v>
      </c>
      <c r="AI994">
        <v>0</v>
      </c>
      <c r="AJ994">
        <v>0</v>
      </c>
    </row>
    <row r="995" spans="1:36" x14ac:dyDescent="0.25">
      <c r="A995" s="3" t="s">
        <v>149</v>
      </c>
      <c r="B995" s="3" t="s">
        <v>139</v>
      </c>
      <c r="C995" s="3" t="s">
        <v>197</v>
      </c>
      <c r="D995" s="3">
        <v>2018</v>
      </c>
      <c r="E995" s="3">
        <v>2</v>
      </c>
      <c r="F995" t="s">
        <v>21</v>
      </c>
      <c r="I995">
        <v>1</v>
      </c>
      <c r="J995">
        <v>1</v>
      </c>
      <c r="M995">
        <v>1</v>
      </c>
      <c r="N995">
        <v>0</v>
      </c>
      <c r="O995">
        <v>1</v>
      </c>
      <c r="P995">
        <v>0</v>
      </c>
      <c r="Q995">
        <v>1</v>
      </c>
      <c r="R995">
        <v>0</v>
      </c>
      <c r="S995">
        <v>1</v>
      </c>
      <c r="T995">
        <v>0</v>
      </c>
      <c r="U995">
        <v>1</v>
      </c>
      <c r="V995">
        <v>0</v>
      </c>
      <c r="W995">
        <v>1</v>
      </c>
      <c r="X995">
        <v>0</v>
      </c>
      <c r="Y995">
        <v>1</v>
      </c>
      <c r="Z995">
        <v>0</v>
      </c>
      <c r="AA995">
        <v>1</v>
      </c>
      <c r="AB995">
        <v>0</v>
      </c>
      <c r="AC995">
        <v>1</v>
      </c>
      <c r="AD995">
        <v>0</v>
      </c>
      <c r="AE995">
        <v>2</v>
      </c>
      <c r="AF995">
        <v>1</v>
      </c>
      <c r="AG995">
        <v>1</v>
      </c>
      <c r="AH995" t="s">
        <v>162</v>
      </c>
      <c r="AI995">
        <v>0</v>
      </c>
      <c r="AJ995" t="s">
        <v>198</v>
      </c>
    </row>
    <row r="996" spans="1:36" x14ac:dyDescent="0.25">
      <c r="A996" s="3" t="s">
        <v>149</v>
      </c>
      <c r="B996" s="3" t="s">
        <v>139</v>
      </c>
      <c r="C996" s="3" t="s">
        <v>197</v>
      </c>
      <c r="D996" s="3">
        <v>2018</v>
      </c>
      <c r="E996" s="3" t="s">
        <v>22</v>
      </c>
      <c r="F996" t="s">
        <v>16</v>
      </c>
      <c r="I996">
        <v>1</v>
      </c>
      <c r="J996">
        <v>1</v>
      </c>
      <c r="M996">
        <v>1</v>
      </c>
      <c r="N996">
        <v>0</v>
      </c>
      <c r="O996">
        <v>1</v>
      </c>
      <c r="P996">
        <v>0</v>
      </c>
      <c r="Q996">
        <v>1</v>
      </c>
      <c r="R996">
        <v>0</v>
      </c>
      <c r="S996">
        <v>1</v>
      </c>
      <c r="T996">
        <v>0</v>
      </c>
      <c r="U996">
        <v>1</v>
      </c>
      <c r="V996">
        <v>0</v>
      </c>
      <c r="W996">
        <v>1</v>
      </c>
      <c r="X996">
        <v>0</v>
      </c>
      <c r="Y996">
        <v>1</v>
      </c>
      <c r="Z996">
        <v>0</v>
      </c>
      <c r="AA996">
        <v>1</v>
      </c>
      <c r="AB996">
        <v>0</v>
      </c>
      <c r="AC996">
        <v>1</v>
      </c>
      <c r="AD996">
        <v>0</v>
      </c>
      <c r="AE996">
        <v>1</v>
      </c>
      <c r="AF996">
        <v>1</v>
      </c>
      <c r="AG996">
        <v>1</v>
      </c>
      <c r="AH996" t="s">
        <v>160</v>
      </c>
      <c r="AI996">
        <v>0</v>
      </c>
      <c r="AJ996">
        <v>0</v>
      </c>
    </row>
    <row r="997" spans="1:36" x14ac:dyDescent="0.25">
      <c r="A997" s="3" t="s">
        <v>149</v>
      </c>
      <c r="B997" s="3" t="s">
        <v>139</v>
      </c>
      <c r="C997" s="3" t="s">
        <v>197</v>
      </c>
      <c r="D997" s="3">
        <v>2018</v>
      </c>
      <c r="E997" s="3" t="s">
        <v>23</v>
      </c>
      <c r="F997" t="s">
        <v>20</v>
      </c>
      <c r="I997">
        <v>0</v>
      </c>
      <c r="J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 t="s">
        <v>13</v>
      </c>
      <c r="AI997">
        <v>0</v>
      </c>
      <c r="AJ997">
        <v>0</v>
      </c>
    </row>
    <row r="998" spans="1:36" x14ac:dyDescent="0.25">
      <c r="A998" s="3" t="s">
        <v>149</v>
      </c>
      <c r="B998" s="3" t="s">
        <v>139</v>
      </c>
      <c r="C998" s="3" t="s">
        <v>197</v>
      </c>
      <c r="D998" s="3">
        <v>2018</v>
      </c>
      <c r="E998" s="3">
        <v>3</v>
      </c>
      <c r="F998" t="s">
        <v>24</v>
      </c>
      <c r="I998">
        <v>2</v>
      </c>
      <c r="J998">
        <v>2</v>
      </c>
      <c r="M998">
        <v>2</v>
      </c>
      <c r="N998">
        <v>0</v>
      </c>
      <c r="O998">
        <v>3</v>
      </c>
      <c r="P998">
        <v>1</v>
      </c>
      <c r="Q998">
        <v>4</v>
      </c>
      <c r="R998">
        <v>1</v>
      </c>
      <c r="S998">
        <v>4</v>
      </c>
      <c r="T998">
        <v>0</v>
      </c>
      <c r="U998">
        <v>4</v>
      </c>
      <c r="V998">
        <v>0</v>
      </c>
      <c r="W998">
        <v>4</v>
      </c>
      <c r="X998">
        <v>0</v>
      </c>
      <c r="Y998">
        <v>4</v>
      </c>
      <c r="Z998">
        <v>0</v>
      </c>
      <c r="AA998">
        <v>4</v>
      </c>
      <c r="AB998">
        <v>0</v>
      </c>
      <c r="AC998">
        <v>4</v>
      </c>
      <c r="AD998">
        <v>0</v>
      </c>
      <c r="AE998">
        <v>9</v>
      </c>
      <c r="AF998">
        <v>4</v>
      </c>
      <c r="AG998">
        <v>13</v>
      </c>
      <c r="AH998" t="s">
        <v>162</v>
      </c>
      <c r="AI998">
        <v>0</v>
      </c>
      <c r="AJ998" t="s">
        <v>198</v>
      </c>
    </row>
    <row r="999" spans="1:36" x14ac:dyDescent="0.25">
      <c r="A999" s="3" t="s">
        <v>149</v>
      </c>
      <c r="B999" s="3" t="s">
        <v>139</v>
      </c>
      <c r="C999" s="3" t="s">
        <v>197</v>
      </c>
      <c r="D999" s="3">
        <v>2018</v>
      </c>
      <c r="E999" s="3" t="s">
        <v>25</v>
      </c>
      <c r="F999" t="s">
        <v>16</v>
      </c>
      <c r="I999">
        <v>0</v>
      </c>
      <c r="J999">
        <v>0</v>
      </c>
      <c r="M999">
        <v>0</v>
      </c>
      <c r="N999">
        <v>0</v>
      </c>
      <c r="O999">
        <v>1</v>
      </c>
      <c r="P999">
        <v>1</v>
      </c>
      <c r="Q999">
        <v>2</v>
      </c>
      <c r="R999">
        <v>1</v>
      </c>
      <c r="S999">
        <v>2</v>
      </c>
      <c r="T999">
        <v>0</v>
      </c>
      <c r="U999">
        <v>2</v>
      </c>
      <c r="V999">
        <v>0</v>
      </c>
      <c r="W999">
        <v>2</v>
      </c>
      <c r="X999">
        <v>0</v>
      </c>
      <c r="Y999">
        <v>2</v>
      </c>
      <c r="Z999">
        <v>0</v>
      </c>
      <c r="AA999">
        <v>2</v>
      </c>
      <c r="AB999">
        <v>0</v>
      </c>
      <c r="AC999">
        <v>2</v>
      </c>
      <c r="AD999">
        <v>0</v>
      </c>
      <c r="AE999">
        <v>0</v>
      </c>
      <c r="AF999">
        <v>2</v>
      </c>
      <c r="AG999">
        <v>3</v>
      </c>
      <c r="AH999" t="s">
        <v>13</v>
      </c>
      <c r="AI999">
        <v>0</v>
      </c>
      <c r="AJ999">
        <v>0</v>
      </c>
    </row>
    <row r="1000" spans="1:36" x14ac:dyDescent="0.25">
      <c r="A1000" s="3" t="s">
        <v>149</v>
      </c>
      <c r="B1000" s="3" t="s">
        <v>139</v>
      </c>
      <c r="C1000" s="3" t="s">
        <v>197</v>
      </c>
      <c r="D1000" s="3">
        <v>2018</v>
      </c>
      <c r="E1000" s="3" t="s">
        <v>26</v>
      </c>
      <c r="F1000" t="s">
        <v>20</v>
      </c>
      <c r="I1000">
        <v>0</v>
      </c>
      <c r="J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1</v>
      </c>
      <c r="AH1000" t="s">
        <v>13</v>
      </c>
      <c r="AI1000">
        <v>0</v>
      </c>
      <c r="AJ1000">
        <v>0</v>
      </c>
    </row>
    <row r="1001" spans="1:36" x14ac:dyDescent="0.25">
      <c r="A1001" s="3" t="s">
        <v>149</v>
      </c>
      <c r="B1001" s="3" t="s">
        <v>139</v>
      </c>
      <c r="C1001" s="3" t="s">
        <v>197</v>
      </c>
      <c r="D1001" s="3">
        <v>2018</v>
      </c>
      <c r="E1001" s="3">
        <v>4</v>
      </c>
      <c r="F1001" t="s">
        <v>27</v>
      </c>
      <c r="I1001">
        <v>0</v>
      </c>
      <c r="J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 t="s">
        <v>13</v>
      </c>
      <c r="AI1001">
        <v>0</v>
      </c>
      <c r="AJ1001">
        <v>0</v>
      </c>
    </row>
    <row r="1002" spans="1:36" x14ac:dyDescent="0.25">
      <c r="A1002" s="3" t="s">
        <v>149</v>
      </c>
      <c r="B1002" s="3" t="s">
        <v>139</v>
      </c>
      <c r="C1002" s="3" t="s">
        <v>197</v>
      </c>
      <c r="D1002" s="3">
        <v>2018</v>
      </c>
      <c r="E1002" s="3" t="s">
        <v>28</v>
      </c>
      <c r="F1002" t="s">
        <v>16</v>
      </c>
      <c r="I1002">
        <v>0</v>
      </c>
      <c r="J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 t="s">
        <v>13</v>
      </c>
      <c r="AI1002">
        <v>0</v>
      </c>
      <c r="AJ1002">
        <v>0</v>
      </c>
    </row>
    <row r="1003" spans="1:36" x14ac:dyDescent="0.25">
      <c r="A1003" s="3" t="s">
        <v>149</v>
      </c>
      <c r="B1003" s="3" t="s">
        <v>139</v>
      </c>
      <c r="C1003" s="3" t="s">
        <v>197</v>
      </c>
      <c r="D1003" s="3">
        <v>2018</v>
      </c>
      <c r="E1003" s="3" t="s">
        <v>29</v>
      </c>
      <c r="F1003" t="s">
        <v>20</v>
      </c>
      <c r="I1003">
        <v>0</v>
      </c>
      <c r="J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 t="s">
        <v>13</v>
      </c>
      <c r="AI1003">
        <v>0</v>
      </c>
      <c r="AJ1003">
        <v>0</v>
      </c>
    </row>
    <row r="1004" spans="1:36" x14ac:dyDescent="0.25">
      <c r="A1004" s="3" t="s">
        <v>149</v>
      </c>
      <c r="B1004" s="3" t="s">
        <v>139</v>
      </c>
      <c r="C1004" s="3" t="s">
        <v>197</v>
      </c>
      <c r="D1004" s="3">
        <v>2018</v>
      </c>
      <c r="E1004" s="3">
        <v>5</v>
      </c>
      <c r="F1004" t="s">
        <v>30</v>
      </c>
      <c r="I1004">
        <v>3</v>
      </c>
      <c r="J1004">
        <v>3</v>
      </c>
      <c r="M1004">
        <v>3</v>
      </c>
      <c r="N1004">
        <v>0</v>
      </c>
      <c r="O1004">
        <v>5</v>
      </c>
      <c r="P1004">
        <v>2</v>
      </c>
      <c r="Q1004">
        <v>6</v>
      </c>
      <c r="R1004">
        <v>1</v>
      </c>
      <c r="S1004">
        <v>6</v>
      </c>
      <c r="T1004">
        <v>0</v>
      </c>
      <c r="U1004">
        <v>6</v>
      </c>
      <c r="V1004">
        <v>0</v>
      </c>
      <c r="W1004">
        <v>6</v>
      </c>
      <c r="X1004">
        <v>0</v>
      </c>
      <c r="Y1004">
        <v>6</v>
      </c>
      <c r="Z1004">
        <v>0</v>
      </c>
      <c r="AA1004">
        <v>6</v>
      </c>
      <c r="AB1004">
        <v>0</v>
      </c>
      <c r="AC1004">
        <v>6</v>
      </c>
      <c r="AD1004">
        <v>0</v>
      </c>
      <c r="AE1004">
        <v>9</v>
      </c>
      <c r="AF1004">
        <v>6</v>
      </c>
      <c r="AG1004">
        <v>16</v>
      </c>
      <c r="AH1004" t="s">
        <v>199</v>
      </c>
      <c r="AI1004" t="s">
        <v>107</v>
      </c>
      <c r="AJ1004">
        <v>0</v>
      </c>
    </row>
    <row r="1005" spans="1:36" x14ac:dyDescent="0.25">
      <c r="A1005" s="3" t="s">
        <v>149</v>
      </c>
      <c r="B1005" s="3" t="s">
        <v>139</v>
      </c>
      <c r="C1005" s="3" t="s">
        <v>197</v>
      </c>
      <c r="D1005" s="3">
        <v>2018</v>
      </c>
      <c r="E1005" s="3" t="s">
        <v>31</v>
      </c>
      <c r="F1005" t="s">
        <v>32</v>
      </c>
      <c r="I1005">
        <v>0</v>
      </c>
      <c r="J1005">
        <v>0</v>
      </c>
      <c r="M1005">
        <v>0</v>
      </c>
      <c r="N1005">
        <v>0</v>
      </c>
      <c r="O1005">
        <v>1</v>
      </c>
      <c r="P1005">
        <v>1</v>
      </c>
      <c r="Q1005">
        <v>1</v>
      </c>
      <c r="R1005">
        <v>0</v>
      </c>
      <c r="S1005">
        <v>1</v>
      </c>
      <c r="T1005">
        <v>0</v>
      </c>
      <c r="U1005">
        <v>1</v>
      </c>
      <c r="V1005">
        <v>0</v>
      </c>
      <c r="W1005">
        <v>1</v>
      </c>
      <c r="X1005">
        <v>0</v>
      </c>
      <c r="Y1005">
        <v>1</v>
      </c>
      <c r="Z1005">
        <v>0</v>
      </c>
      <c r="AA1005">
        <v>1</v>
      </c>
      <c r="AB1005">
        <v>0</v>
      </c>
      <c r="AC1005">
        <v>1</v>
      </c>
      <c r="AD1005">
        <v>0</v>
      </c>
      <c r="AE1005">
        <v>0</v>
      </c>
      <c r="AF1005">
        <v>1</v>
      </c>
      <c r="AG1005">
        <v>7</v>
      </c>
      <c r="AH1005" t="s">
        <v>13</v>
      </c>
      <c r="AI1005" t="s">
        <v>108</v>
      </c>
      <c r="AJ1005">
        <v>0</v>
      </c>
    </row>
    <row r="1006" spans="1:36" x14ac:dyDescent="0.25">
      <c r="A1006" s="3" t="s">
        <v>149</v>
      </c>
      <c r="B1006" s="3" t="s">
        <v>139</v>
      </c>
      <c r="C1006" s="3" t="s">
        <v>197</v>
      </c>
      <c r="D1006" s="3">
        <v>2018</v>
      </c>
      <c r="E1006" s="3" t="s">
        <v>33</v>
      </c>
      <c r="F1006" t="s">
        <v>34</v>
      </c>
      <c r="I1006">
        <v>0</v>
      </c>
      <c r="J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 t="s">
        <v>13</v>
      </c>
      <c r="AI1006">
        <v>0</v>
      </c>
      <c r="AJ1006">
        <v>0</v>
      </c>
    </row>
    <row r="1007" spans="1:36" x14ac:dyDescent="0.25">
      <c r="A1007" s="3" t="s">
        <v>149</v>
      </c>
      <c r="B1007" s="3" t="s">
        <v>139</v>
      </c>
      <c r="C1007" s="3" t="s">
        <v>197</v>
      </c>
      <c r="D1007" s="3">
        <v>2018</v>
      </c>
      <c r="E1007" s="3" t="s">
        <v>35</v>
      </c>
      <c r="F1007" t="s">
        <v>36</v>
      </c>
      <c r="I1007">
        <v>0</v>
      </c>
      <c r="J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 t="s">
        <v>13</v>
      </c>
      <c r="AI1007">
        <v>0</v>
      </c>
      <c r="AJ1007">
        <v>0</v>
      </c>
    </row>
    <row r="1008" spans="1:36" x14ac:dyDescent="0.25">
      <c r="A1008" s="3" t="s">
        <v>149</v>
      </c>
      <c r="B1008" s="3" t="s">
        <v>139</v>
      </c>
      <c r="C1008" s="3" t="s">
        <v>197</v>
      </c>
      <c r="D1008" s="3">
        <v>2018</v>
      </c>
      <c r="E1008" s="3" t="s">
        <v>37</v>
      </c>
      <c r="F1008" t="s">
        <v>38</v>
      </c>
      <c r="I1008">
        <v>3</v>
      </c>
      <c r="J1008">
        <v>3</v>
      </c>
      <c r="M1008">
        <v>3</v>
      </c>
      <c r="N1008">
        <v>0</v>
      </c>
      <c r="O1008">
        <v>5</v>
      </c>
      <c r="P1008">
        <v>2</v>
      </c>
      <c r="Q1008">
        <v>6</v>
      </c>
      <c r="R1008">
        <v>1</v>
      </c>
      <c r="S1008">
        <v>6</v>
      </c>
      <c r="T1008">
        <v>0</v>
      </c>
      <c r="U1008">
        <v>6</v>
      </c>
      <c r="V1008">
        <v>0</v>
      </c>
      <c r="W1008">
        <v>6</v>
      </c>
      <c r="X1008">
        <v>0</v>
      </c>
      <c r="Y1008">
        <v>6</v>
      </c>
      <c r="Z1008">
        <v>0</v>
      </c>
      <c r="AA1008">
        <v>6</v>
      </c>
      <c r="AB1008">
        <v>0</v>
      </c>
      <c r="AC1008">
        <v>6</v>
      </c>
      <c r="AD1008">
        <v>0</v>
      </c>
      <c r="AE1008">
        <v>9</v>
      </c>
      <c r="AF1008">
        <v>6</v>
      </c>
      <c r="AG1008">
        <v>11</v>
      </c>
      <c r="AH1008" t="s">
        <v>199</v>
      </c>
      <c r="AI1008" t="s">
        <v>107</v>
      </c>
      <c r="AJ1008">
        <v>0</v>
      </c>
    </row>
    <row r="1009" spans="1:36" x14ac:dyDescent="0.25">
      <c r="A1009" s="3" t="s">
        <v>149</v>
      </c>
      <c r="B1009" s="3" t="s">
        <v>139</v>
      </c>
      <c r="C1009" s="3" t="s">
        <v>197</v>
      </c>
      <c r="D1009" s="3">
        <v>2018</v>
      </c>
      <c r="E1009" s="3" t="s">
        <v>39</v>
      </c>
      <c r="F1009" t="s">
        <v>40</v>
      </c>
      <c r="I1009">
        <v>0</v>
      </c>
      <c r="J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3</v>
      </c>
      <c r="AF1009">
        <v>0</v>
      </c>
      <c r="AG1009">
        <v>3</v>
      </c>
      <c r="AH1009" t="s">
        <v>13</v>
      </c>
      <c r="AI1009">
        <v>0</v>
      </c>
      <c r="AJ1009">
        <v>0</v>
      </c>
    </row>
    <row r="1010" spans="1:36" x14ac:dyDescent="0.25">
      <c r="A1010" s="3" t="s">
        <v>149</v>
      </c>
      <c r="B1010" s="3" t="s">
        <v>139</v>
      </c>
      <c r="C1010" s="3" t="s">
        <v>197</v>
      </c>
      <c r="D1010" s="3">
        <v>2018</v>
      </c>
      <c r="E1010" s="3" t="s">
        <v>41</v>
      </c>
      <c r="F1010">
        <v>0</v>
      </c>
      <c r="I1010">
        <v>0</v>
      </c>
      <c r="J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 t="s">
        <v>13</v>
      </c>
      <c r="AI1010">
        <v>0</v>
      </c>
      <c r="AJ1010">
        <v>0</v>
      </c>
    </row>
    <row r="1011" spans="1:36" x14ac:dyDescent="0.25">
      <c r="A1011" s="3" t="s">
        <v>149</v>
      </c>
      <c r="B1011" s="3" t="s">
        <v>139</v>
      </c>
      <c r="C1011" s="3" t="s">
        <v>197</v>
      </c>
      <c r="D1011" s="3">
        <v>2018</v>
      </c>
      <c r="E1011" s="3">
        <v>6</v>
      </c>
      <c r="F1011" t="s">
        <v>42</v>
      </c>
      <c r="I1011">
        <v>3</v>
      </c>
      <c r="J1011">
        <v>3</v>
      </c>
      <c r="M1011">
        <v>3</v>
      </c>
      <c r="N1011">
        <v>0</v>
      </c>
      <c r="O1011">
        <v>5</v>
      </c>
      <c r="P1011">
        <v>2</v>
      </c>
      <c r="Q1011">
        <v>6</v>
      </c>
      <c r="R1011">
        <v>1</v>
      </c>
      <c r="S1011">
        <v>6</v>
      </c>
      <c r="T1011">
        <v>0</v>
      </c>
      <c r="U1011">
        <v>6</v>
      </c>
      <c r="V1011">
        <v>0</v>
      </c>
      <c r="W1011">
        <v>6</v>
      </c>
      <c r="X1011">
        <v>0</v>
      </c>
      <c r="Y1011">
        <v>6</v>
      </c>
      <c r="Z1011">
        <v>0</v>
      </c>
      <c r="AA1011">
        <v>6</v>
      </c>
      <c r="AB1011">
        <v>0</v>
      </c>
      <c r="AC1011">
        <v>6</v>
      </c>
      <c r="AD1011">
        <v>0</v>
      </c>
      <c r="AE1011">
        <v>12</v>
      </c>
      <c r="AF1011">
        <v>6</v>
      </c>
      <c r="AG1011">
        <v>14</v>
      </c>
      <c r="AH1011" t="s">
        <v>174</v>
      </c>
      <c r="AI1011" t="s">
        <v>109</v>
      </c>
      <c r="AJ1011">
        <v>0</v>
      </c>
    </row>
    <row r="1012" spans="1:36" x14ac:dyDescent="0.25">
      <c r="A1012" s="3" t="s">
        <v>149</v>
      </c>
      <c r="B1012" s="3" t="s">
        <v>139</v>
      </c>
      <c r="C1012" s="3" t="s">
        <v>197</v>
      </c>
      <c r="D1012" s="3">
        <v>2018</v>
      </c>
      <c r="E1012" s="3" t="s">
        <v>43</v>
      </c>
      <c r="F1012" t="s">
        <v>44</v>
      </c>
      <c r="I1012">
        <v>4</v>
      </c>
      <c r="J1012">
        <v>4</v>
      </c>
      <c r="M1012">
        <v>4</v>
      </c>
      <c r="N1012">
        <v>0</v>
      </c>
      <c r="O1012">
        <v>6</v>
      </c>
      <c r="P1012">
        <v>2</v>
      </c>
      <c r="Q1012">
        <v>7</v>
      </c>
      <c r="R1012">
        <v>1</v>
      </c>
      <c r="S1012">
        <v>7</v>
      </c>
      <c r="T1012">
        <v>0</v>
      </c>
      <c r="U1012">
        <v>7</v>
      </c>
      <c r="V1012">
        <v>0</v>
      </c>
      <c r="W1012">
        <v>7</v>
      </c>
      <c r="X1012">
        <v>0</v>
      </c>
      <c r="Y1012">
        <v>7</v>
      </c>
      <c r="Z1012">
        <v>0</v>
      </c>
      <c r="AA1012">
        <v>7</v>
      </c>
      <c r="AB1012">
        <v>0</v>
      </c>
      <c r="AC1012">
        <v>7</v>
      </c>
      <c r="AD1012">
        <v>0</v>
      </c>
      <c r="AE1012">
        <v>12</v>
      </c>
      <c r="AF1012">
        <v>7</v>
      </c>
      <c r="AG1012">
        <v>15</v>
      </c>
      <c r="AH1012" t="s">
        <v>174</v>
      </c>
      <c r="AI1012" t="s">
        <v>109</v>
      </c>
      <c r="AJ1012">
        <v>0</v>
      </c>
    </row>
    <row r="1013" spans="1:36" x14ac:dyDescent="0.25">
      <c r="A1013" s="3" t="s">
        <v>149</v>
      </c>
      <c r="B1013" s="3" t="s">
        <v>139</v>
      </c>
      <c r="C1013" s="3" t="s">
        <v>197</v>
      </c>
      <c r="D1013" s="3">
        <v>2018</v>
      </c>
      <c r="E1013" s="3" t="s">
        <v>45</v>
      </c>
      <c r="F1013" t="s">
        <v>46</v>
      </c>
      <c r="I1013">
        <v>6</v>
      </c>
      <c r="J1013">
        <v>6</v>
      </c>
      <c r="M1013">
        <v>6</v>
      </c>
      <c r="N1013">
        <v>0</v>
      </c>
      <c r="O1013">
        <v>10</v>
      </c>
      <c r="P1013">
        <v>4</v>
      </c>
      <c r="Q1013">
        <v>11</v>
      </c>
      <c r="R1013">
        <v>1</v>
      </c>
      <c r="S1013">
        <v>11</v>
      </c>
      <c r="T1013">
        <v>0</v>
      </c>
      <c r="U1013">
        <v>11</v>
      </c>
      <c r="V1013">
        <v>0</v>
      </c>
      <c r="W1013">
        <v>11</v>
      </c>
      <c r="X1013">
        <v>0</v>
      </c>
      <c r="Y1013">
        <v>11</v>
      </c>
      <c r="Z1013">
        <v>0</v>
      </c>
      <c r="AA1013">
        <v>11</v>
      </c>
      <c r="AB1013">
        <v>0</v>
      </c>
      <c r="AC1013">
        <v>11</v>
      </c>
      <c r="AD1013">
        <v>0</v>
      </c>
      <c r="AE1013">
        <v>12</v>
      </c>
      <c r="AF1013">
        <v>11</v>
      </c>
      <c r="AG1013">
        <v>20</v>
      </c>
      <c r="AH1013" t="s">
        <v>13</v>
      </c>
      <c r="AI1013">
        <v>0</v>
      </c>
      <c r="AJ1013">
        <v>0</v>
      </c>
    </row>
    <row r="1014" spans="1:36" x14ac:dyDescent="0.25">
      <c r="A1014" s="3" t="s">
        <v>149</v>
      </c>
      <c r="B1014" s="3" t="s">
        <v>139</v>
      </c>
      <c r="C1014" s="3" t="s">
        <v>197</v>
      </c>
      <c r="D1014" s="3">
        <v>2018</v>
      </c>
      <c r="E1014" s="3" t="s">
        <v>47</v>
      </c>
      <c r="F1014" t="s">
        <v>48</v>
      </c>
      <c r="I1014">
        <v>2</v>
      </c>
      <c r="J1014">
        <v>2</v>
      </c>
      <c r="M1014">
        <v>2</v>
      </c>
      <c r="N1014">
        <v>0</v>
      </c>
      <c r="O1014">
        <v>4</v>
      </c>
      <c r="P1014">
        <v>2</v>
      </c>
      <c r="Q1014">
        <v>5</v>
      </c>
      <c r="R1014">
        <v>1</v>
      </c>
      <c r="S1014">
        <v>5</v>
      </c>
      <c r="T1014">
        <v>0</v>
      </c>
      <c r="U1014">
        <v>5</v>
      </c>
      <c r="V1014">
        <v>0</v>
      </c>
      <c r="W1014">
        <v>5</v>
      </c>
      <c r="X1014">
        <v>0</v>
      </c>
      <c r="Y1014">
        <v>5</v>
      </c>
      <c r="Z1014">
        <v>0</v>
      </c>
      <c r="AA1014">
        <v>5</v>
      </c>
      <c r="AB1014">
        <v>0</v>
      </c>
      <c r="AC1014">
        <v>5</v>
      </c>
      <c r="AD1014">
        <v>0</v>
      </c>
      <c r="AE1014">
        <v>9</v>
      </c>
      <c r="AF1014">
        <v>5</v>
      </c>
      <c r="AG1014">
        <v>9</v>
      </c>
      <c r="AH1014" t="s">
        <v>200</v>
      </c>
      <c r="AI1014" t="s">
        <v>109</v>
      </c>
      <c r="AJ1014">
        <v>0</v>
      </c>
    </row>
    <row r="1015" spans="1:36" x14ac:dyDescent="0.25">
      <c r="A1015" s="3" t="s">
        <v>149</v>
      </c>
      <c r="B1015" s="3" t="s">
        <v>139</v>
      </c>
      <c r="C1015" s="3" t="s">
        <v>197</v>
      </c>
      <c r="D1015" s="3">
        <v>2018</v>
      </c>
      <c r="E1015" s="3">
        <v>7</v>
      </c>
      <c r="F1015" t="s">
        <v>49</v>
      </c>
      <c r="I1015">
        <v>0</v>
      </c>
      <c r="J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 t="s">
        <v>13</v>
      </c>
      <c r="AI1015">
        <v>0</v>
      </c>
      <c r="AJ1015">
        <v>0</v>
      </c>
    </row>
    <row r="1016" spans="1:36" x14ac:dyDescent="0.25">
      <c r="A1016" s="3" t="s">
        <v>149</v>
      </c>
      <c r="B1016" s="3" t="s">
        <v>139</v>
      </c>
      <c r="C1016" s="3" t="s">
        <v>197</v>
      </c>
      <c r="D1016" s="3">
        <v>2018</v>
      </c>
      <c r="E1016" s="3" t="s">
        <v>50</v>
      </c>
      <c r="F1016" t="s">
        <v>44</v>
      </c>
      <c r="I1016">
        <v>0</v>
      </c>
      <c r="J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 t="s">
        <v>13</v>
      </c>
      <c r="AI1016">
        <v>0</v>
      </c>
      <c r="AJ1016">
        <v>0</v>
      </c>
    </row>
    <row r="1017" spans="1:36" x14ac:dyDescent="0.25">
      <c r="A1017" s="3" t="s">
        <v>149</v>
      </c>
      <c r="B1017" s="3" t="s">
        <v>139</v>
      </c>
      <c r="C1017" s="3" t="s">
        <v>197</v>
      </c>
      <c r="D1017" s="3">
        <v>2018</v>
      </c>
      <c r="E1017" s="3" t="s">
        <v>51</v>
      </c>
      <c r="F1017" t="s">
        <v>46</v>
      </c>
      <c r="I1017">
        <v>0</v>
      </c>
      <c r="J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 t="s">
        <v>13</v>
      </c>
      <c r="AI1017">
        <v>0</v>
      </c>
      <c r="AJ1017">
        <v>0</v>
      </c>
    </row>
    <row r="1018" spans="1:36" x14ac:dyDescent="0.25">
      <c r="A1018" s="3" t="s">
        <v>149</v>
      </c>
      <c r="B1018" s="3" t="s">
        <v>139</v>
      </c>
      <c r="C1018" s="3" t="s">
        <v>197</v>
      </c>
      <c r="D1018" s="3">
        <v>2018</v>
      </c>
      <c r="E1018" s="3" t="s">
        <v>52</v>
      </c>
      <c r="F1018" t="s">
        <v>53</v>
      </c>
      <c r="I1018">
        <v>0</v>
      </c>
      <c r="J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 t="s">
        <v>13</v>
      </c>
      <c r="AI1018">
        <v>0</v>
      </c>
      <c r="AJ1018">
        <v>0</v>
      </c>
    </row>
    <row r="1019" spans="1:36" x14ac:dyDescent="0.25">
      <c r="A1019" s="3" t="s">
        <v>149</v>
      </c>
      <c r="B1019" s="3" t="s">
        <v>139</v>
      </c>
      <c r="C1019" s="3" t="s">
        <v>197</v>
      </c>
      <c r="D1019" s="3">
        <v>2018</v>
      </c>
      <c r="E1019" s="3">
        <v>8</v>
      </c>
      <c r="F1019" t="s">
        <v>54</v>
      </c>
      <c r="I1019">
        <v>0</v>
      </c>
      <c r="J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1</v>
      </c>
      <c r="AH1019" t="s">
        <v>13</v>
      </c>
      <c r="AI1019">
        <v>0</v>
      </c>
      <c r="AJ1019">
        <v>0</v>
      </c>
    </row>
    <row r="1020" spans="1:36" x14ac:dyDescent="0.25">
      <c r="A1020" s="3" t="s">
        <v>149</v>
      </c>
      <c r="B1020" s="3" t="s">
        <v>139</v>
      </c>
      <c r="C1020" s="3" t="s">
        <v>197</v>
      </c>
      <c r="D1020" s="3">
        <v>2018</v>
      </c>
      <c r="E1020" s="3" t="s">
        <v>55</v>
      </c>
      <c r="F1020" t="s">
        <v>16</v>
      </c>
      <c r="I1020">
        <v>0</v>
      </c>
      <c r="J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 t="s">
        <v>13</v>
      </c>
      <c r="AI1020">
        <v>0</v>
      </c>
      <c r="AJ1020">
        <v>0</v>
      </c>
    </row>
    <row r="1021" spans="1:36" x14ac:dyDescent="0.25">
      <c r="A1021" s="3" t="s">
        <v>149</v>
      </c>
      <c r="B1021" s="3" t="s">
        <v>139</v>
      </c>
      <c r="C1021" s="3" t="s">
        <v>197</v>
      </c>
      <c r="D1021" s="3">
        <v>2018</v>
      </c>
      <c r="E1021" s="3" t="s">
        <v>56</v>
      </c>
      <c r="F1021" t="s">
        <v>20</v>
      </c>
      <c r="I1021">
        <v>0</v>
      </c>
      <c r="J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 t="s">
        <v>13</v>
      </c>
      <c r="AI1021">
        <v>0</v>
      </c>
      <c r="AJ1021">
        <v>0</v>
      </c>
    </row>
    <row r="1022" spans="1:36" x14ac:dyDescent="0.25">
      <c r="A1022" s="3" t="s">
        <v>149</v>
      </c>
      <c r="B1022" s="3" t="s">
        <v>139</v>
      </c>
      <c r="C1022" s="3" t="s">
        <v>197</v>
      </c>
      <c r="D1022" s="3">
        <v>2018</v>
      </c>
      <c r="E1022" s="3" t="s">
        <v>57</v>
      </c>
      <c r="F1022" t="s">
        <v>58</v>
      </c>
      <c r="I1022">
        <v>0</v>
      </c>
      <c r="J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 t="s">
        <v>13</v>
      </c>
      <c r="AI1022">
        <v>0</v>
      </c>
      <c r="AJ1022">
        <v>0</v>
      </c>
    </row>
    <row r="1023" spans="1:36" x14ac:dyDescent="0.25">
      <c r="A1023" s="3" t="s">
        <v>149</v>
      </c>
      <c r="B1023" s="3" t="s">
        <v>139</v>
      </c>
      <c r="C1023" s="3" t="s">
        <v>197</v>
      </c>
      <c r="D1023" s="3">
        <v>2018</v>
      </c>
      <c r="E1023" s="3">
        <v>9</v>
      </c>
      <c r="F1023" t="s">
        <v>59</v>
      </c>
      <c r="I1023">
        <v>0</v>
      </c>
      <c r="J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 t="s">
        <v>13</v>
      </c>
      <c r="AI1023">
        <v>0</v>
      </c>
      <c r="AJ1023">
        <v>0</v>
      </c>
    </row>
    <row r="1024" spans="1:36" x14ac:dyDescent="0.25">
      <c r="A1024" s="3" t="s">
        <v>149</v>
      </c>
      <c r="B1024" s="3" t="s">
        <v>139</v>
      </c>
      <c r="C1024" s="3" t="s">
        <v>197</v>
      </c>
      <c r="D1024" s="3">
        <v>2018</v>
      </c>
      <c r="E1024" s="3">
        <v>10</v>
      </c>
      <c r="F1024" t="s">
        <v>60</v>
      </c>
      <c r="I1024">
        <v>0</v>
      </c>
      <c r="J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 t="s">
        <v>13</v>
      </c>
      <c r="AI1024">
        <v>0</v>
      </c>
      <c r="AJ1024">
        <v>0</v>
      </c>
    </row>
    <row r="1025" spans="1:36" x14ac:dyDescent="0.25">
      <c r="A1025" s="3" t="s">
        <v>149</v>
      </c>
      <c r="B1025" s="3" t="s">
        <v>139</v>
      </c>
      <c r="C1025" s="3" t="s">
        <v>197</v>
      </c>
      <c r="D1025" s="3">
        <v>2018</v>
      </c>
      <c r="E1025" s="3">
        <v>11</v>
      </c>
      <c r="F1025" t="s">
        <v>61</v>
      </c>
      <c r="I1025">
        <v>0</v>
      </c>
      <c r="J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 t="s">
        <v>13</v>
      </c>
      <c r="AI1025">
        <v>0</v>
      </c>
      <c r="AJ1025">
        <v>0</v>
      </c>
    </row>
    <row r="1026" spans="1:36" x14ac:dyDescent="0.25">
      <c r="A1026" s="3" t="s">
        <v>149</v>
      </c>
      <c r="B1026" s="3" t="s">
        <v>139</v>
      </c>
      <c r="C1026" s="3" t="s">
        <v>197</v>
      </c>
      <c r="D1026" s="3">
        <v>2018</v>
      </c>
      <c r="E1026" s="3" t="s">
        <v>62</v>
      </c>
      <c r="F1026" t="s">
        <v>63</v>
      </c>
      <c r="I1026">
        <v>0</v>
      </c>
      <c r="J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 t="s">
        <v>13</v>
      </c>
      <c r="AI1026">
        <v>0</v>
      </c>
      <c r="AJ1026">
        <v>0</v>
      </c>
    </row>
    <row r="1027" spans="1:36" x14ac:dyDescent="0.25">
      <c r="A1027" s="3" t="s">
        <v>149</v>
      </c>
      <c r="B1027" s="3" t="s">
        <v>139</v>
      </c>
      <c r="C1027" s="3" t="s">
        <v>197</v>
      </c>
      <c r="D1027" s="3">
        <v>2018</v>
      </c>
      <c r="E1027" s="3" t="s">
        <v>64</v>
      </c>
      <c r="F1027" t="s">
        <v>65</v>
      </c>
      <c r="I1027">
        <v>0</v>
      </c>
      <c r="J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 t="s">
        <v>13</v>
      </c>
      <c r="AI1027">
        <v>0</v>
      </c>
      <c r="AJ1027">
        <v>0</v>
      </c>
    </row>
    <row r="1028" spans="1:36" x14ac:dyDescent="0.25">
      <c r="A1028" s="3" t="s">
        <v>149</v>
      </c>
      <c r="B1028" s="3" t="s">
        <v>139</v>
      </c>
      <c r="C1028" s="3" t="s">
        <v>197</v>
      </c>
      <c r="D1028" s="3">
        <v>2018</v>
      </c>
      <c r="E1028" s="3" t="s">
        <v>66</v>
      </c>
      <c r="F1028" t="s">
        <v>20</v>
      </c>
      <c r="I1028">
        <v>0</v>
      </c>
      <c r="J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 t="s">
        <v>13</v>
      </c>
      <c r="AI1028">
        <v>0</v>
      </c>
      <c r="AJ1028">
        <v>0</v>
      </c>
    </row>
    <row r="1029" spans="1:36" x14ac:dyDescent="0.25">
      <c r="A1029" s="3" t="s">
        <v>149</v>
      </c>
      <c r="B1029" s="3" t="s">
        <v>139</v>
      </c>
      <c r="C1029" s="3" t="s">
        <v>197</v>
      </c>
      <c r="D1029" s="3">
        <v>2018</v>
      </c>
      <c r="E1029" s="3" t="s">
        <v>67</v>
      </c>
      <c r="F1029" t="s">
        <v>18</v>
      </c>
      <c r="I1029">
        <v>0</v>
      </c>
      <c r="J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 t="s">
        <v>13</v>
      </c>
      <c r="AI1029">
        <v>0</v>
      </c>
      <c r="AJ1029">
        <v>0</v>
      </c>
    </row>
    <row r="1030" spans="1:36" x14ac:dyDescent="0.25">
      <c r="A1030" s="3" t="s">
        <v>149</v>
      </c>
      <c r="B1030" s="3" t="s">
        <v>139</v>
      </c>
      <c r="C1030" s="3" t="s">
        <v>197</v>
      </c>
      <c r="D1030" s="3">
        <v>2018</v>
      </c>
      <c r="E1030" s="3">
        <v>12</v>
      </c>
      <c r="F1030" t="s">
        <v>68</v>
      </c>
      <c r="I1030">
        <v>0</v>
      </c>
      <c r="J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 t="s">
        <v>13</v>
      </c>
      <c r="AI1030">
        <v>0</v>
      </c>
      <c r="AJ1030">
        <v>0</v>
      </c>
    </row>
    <row r="1031" spans="1:36" x14ac:dyDescent="0.25">
      <c r="A1031" s="3" t="s">
        <v>149</v>
      </c>
      <c r="B1031" s="3" t="s">
        <v>139</v>
      </c>
      <c r="C1031" s="3" t="s">
        <v>197</v>
      </c>
      <c r="D1031" s="3">
        <v>2018</v>
      </c>
      <c r="E1031" s="3" t="s">
        <v>69</v>
      </c>
      <c r="F1031" t="s">
        <v>70</v>
      </c>
      <c r="I1031">
        <v>0</v>
      </c>
      <c r="J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 t="s">
        <v>13</v>
      </c>
      <c r="AI1031">
        <v>0</v>
      </c>
      <c r="AJ1031">
        <v>0</v>
      </c>
    </row>
    <row r="1032" spans="1:36" x14ac:dyDescent="0.25">
      <c r="A1032" s="3" t="s">
        <v>149</v>
      </c>
      <c r="B1032" s="3" t="s">
        <v>139</v>
      </c>
      <c r="C1032" s="3" t="s">
        <v>197</v>
      </c>
      <c r="D1032" s="3">
        <v>2018</v>
      </c>
      <c r="E1032" s="3" t="s">
        <v>71</v>
      </c>
      <c r="F1032" t="s">
        <v>72</v>
      </c>
      <c r="I1032">
        <v>0</v>
      </c>
      <c r="J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 t="s">
        <v>13</v>
      </c>
      <c r="AI1032">
        <v>0</v>
      </c>
      <c r="AJ1032">
        <v>0</v>
      </c>
    </row>
    <row r="1033" spans="1:36" x14ac:dyDescent="0.25">
      <c r="A1033" s="3" t="s">
        <v>149</v>
      </c>
      <c r="B1033" s="3" t="s">
        <v>139</v>
      </c>
      <c r="C1033" s="3" t="s">
        <v>197</v>
      </c>
      <c r="D1033" s="3">
        <v>2018</v>
      </c>
      <c r="E1033" s="3" t="s">
        <v>73</v>
      </c>
      <c r="F1033" t="s">
        <v>16</v>
      </c>
      <c r="I1033">
        <v>0</v>
      </c>
      <c r="J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 t="s">
        <v>13</v>
      </c>
      <c r="AI1033">
        <v>0</v>
      </c>
      <c r="AJ1033">
        <v>0</v>
      </c>
    </row>
    <row r="1034" spans="1:36" x14ac:dyDescent="0.25">
      <c r="A1034" s="3" t="s">
        <v>149</v>
      </c>
      <c r="B1034" s="3" t="s">
        <v>139</v>
      </c>
      <c r="C1034" s="3" t="s">
        <v>197</v>
      </c>
      <c r="D1034" s="3">
        <v>2018</v>
      </c>
      <c r="E1034" s="3" t="s">
        <v>74</v>
      </c>
      <c r="F1034" t="s">
        <v>20</v>
      </c>
      <c r="I1034">
        <v>0</v>
      </c>
      <c r="J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 t="s">
        <v>13</v>
      </c>
      <c r="AI1034">
        <v>0</v>
      </c>
      <c r="AJ1034">
        <v>0</v>
      </c>
    </row>
    <row r="1035" spans="1:36" x14ac:dyDescent="0.25">
      <c r="A1035" s="3" t="s">
        <v>149</v>
      </c>
      <c r="B1035" s="3" t="s">
        <v>139</v>
      </c>
      <c r="C1035" s="3" t="s">
        <v>197</v>
      </c>
      <c r="D1035" s="3">
        <v>2018</v>
      </c>
      <c r="E1035" s="3">
        <v>0</v>
      </c>
      <c r="F1035" t="s">
        <v>75</v>
      </c>
      <c r="I1035">
        <v>0</v>
      </c>
      <c r="J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</row>
    <row r="1036" spans="1:36" x14ac:dyDescent="0.25">
      <c r="A1036" s="3" t="s">
        <v>149</v>
      </c>
      <c r="B1036" s="3" t="s">
        <v>139</v>
      </c>
      <c r="C1036" s="3" t="s">
        <v>197</v>
      </c>
      <c r="D1036" s="3">
        <v>2018</v>
      </c>
      <c r="E1036" s="3">
        <v>13</v>
      </c>
      <c r="F1036" t="s">
        <v>76</v>
      </c>
      <c r="I1036">
        <v>0</v>
      </c>
      <c r="J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4</v>
      </c>
      <c r="AF1036">
        <v>0</v>
      </c>
      <c r="AG1036">
        <v>2</v>
      </c>
      <c r="AH1036" t="s">
        <v>13</v>
      </c>
      <c r="AI1036">
        <v>0</v>
      </c>
      <c r="AJ1036">
        <v>0</v>
      </c>
    </row>
    <row r="1037" spans="1:36" x14ac:dyDescent="0.25">
      <c r="A1037" s="3" t="s">
        <v>149</v>
      </c>
      <c r="B1037" s="3" t="s">
        <v>139</v>
      </c>
      <c r="C1037" s="3" t="s">
        <v>197</v>
      </c>
      <c r="D1037" s="3">
        <v>2018</v>
      </c>
      <c r="E1037" s="3" t="s">
        <v>77</v>
      </c>
      <c r="F1037" t="s">
        <v>78</v>
      </c>
      <c r="I1037">
        <v>0</v>
      </c>
      <c r="J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4</v>
      </c>
      <c r="AF1037">
        <v>0</v>
      </c>
      <c r="AG1037">
        <v>1</v>
      </c>
      <c r="AH1037" t="s">
        <v>13</v>
      </c>
      <c r="AI1037">
        <v>0</v>
      </c>
      <c r="AJ1037">
        <v>0</v>
      </c>
    </row>
    <row r="1038" spans="1:36" x14ac:dyDescent="0.25">
      <c r="A1038" s="3" t="s">
        <v>149</v>
      </c>
      <c r="B1038" s="3" t="s">
        <v>139</v>
      </c>
      <c r="C1038" s="3" t="s">
        <v>197</v>
      </c>
      <c r="D1038" s="3">
        <v>2018</v>
      </c>
      <c r="E1038" s="3" t="s">
        <v>79</v>
      </c>
      <c r="F1038" t="s">
        <v>80</v>
      </c>
      <c r="I1038">
        <v>0</v>
      </c>
      <c r="J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1</v>
      </c>
      <c r="AH1038" t="s">
        <v>13</v>
      </c>
      <c r="AI1038">
        <v>0</v>
      </c>
      <c r="AJ1038">
        <v>0</v>
      </c>
    </row>
    <row r="1039" spans="1:36" x14ac:dyDescent="0.25">
      <c r="A1039" s="3" t="s">
        <v>149</v>
      </c>
      <c r="B1039" s="3" t="s">
        <v>139</v>
      </c>
      <c r="C1039" s="3" t="s">
        <v>197</v>
      </c>
      <c r="D1039" s="3">
        <v>2018</v>
      </c>
      <c r="E1039" s="3">
        <v>14</v>
      </c>
      <c r="F1039" t="s">
        <v>81</v>
      </c>
      <c r="I1039">
        <v>0</v>
      </c>
      <c r="J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22</v>
      </c>
      <c r="AF1039">
        <v>0</v>
      </c>
      <c r="AG1039">
        <v>16</v>
      </c>
      <c r="AH1039" t="s">
        <v>13</v>
      </c>
      <c r="AI1039">
        <v>0</v>
      </c>
      <c r="AJ1039">
        <v>0</v>
      </c>
    </row>
    <row r="1040" spans="1:36" x14ac:dyDescent="0.25">
      <c r="A1040" s="3" t="s">
        <v>149</v>
      </c>
      <c r="B1040" s="3" t="s">
        <v>139</v>
      </c>
      <c r="C1040" s="3" t="s">
        <v>197</v>
      </c>
      <c r="D1040" s="3">
        <v>2018</v>
      </c>
      <c r="E1040" s="3" t="s">
        <v>82</v>
      </c>
      <c r="F1040" t="s">
        <v>83</v>
      </c>
      <c r="I1040">
        <v>0</v>
      </c>
      <c r="J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 t="s">
        <v>13</v>
      </c>
      <c r="AI1040">
        <v>0</v>
      </c>
      <c r="AJ1040">
        <v>0</v>
      </c>
    </row>
    <row r="1041" spans="1:36" x14ac:dyDescent="0.25">
      <c r="A1041" s="3" t="s">
        <v>149</v>
      </c>
      <c r="B1041" s="3" t="s">
        <v>139</v>
      </c>
      <c r="C1041" s="3" t="s">
        <v>197</v>
      </c>
      <c r="D1041" s="3">
        <v>2018</v>
      </c>
      <c r="E1041" s="3" t="s">
        <v>84</v>
      </c>
      <c r="F1041" t="s">
        <v>85</v>
      </c>
      <c r="I1041">
        <v>0</v>
      </c>
      <c r="J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 t="s">
        <v>13</v>
      </c>
      <c r="AI1041">
        <v>0</v>
      </c>
      <c r="AJ1041">
        <v>0</v>
      </c>
    </row>
    <row r="1042" spans="1:36" x14ac:dyDescent="0.25">
      <c r="A1042" s="3" t="s">
        <v>149</v>
      </c>
      <c r="B1042" s="3" t="s">
        <v>139</v>
      </c>
      <c r="C1042" s="3" t="s">
        <v>197</v>
      </c>
      <c r="D1042" s="3">
        <v>2018</v>
      </c>
      <c r="E1042" s="3" t="s">
        <v>86</v>
      </c>
      <c r="F1042" t="s">
        <v>87</v>
      </c>
      <c r="I1042">
        <v>0</v>
      </c>
      <c r="J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1</v>
      </c>
      <c r="AF1042">
        <v>0</v>
      </c>
      <c r="AG1042">
        <v>2</v>
      </c>
      <c r="AH1042" t="s">
        <v>13</v>
      </c>
      <c r="AI1042">
        <v>0</v>
      </c>
      <c r="AJ1042">
        <v>0</v>
      </c>
    </row>
    <row r="1043" spans="1:36" x14ac:dyDescent="0.25">
      <c r="A1043" s="3" t="s">
        <v>149</v>
      </c>
      <c r="B1043" s="3" t="s">
        <v>139</v>
      </c>
      <c r="C1043" s="3" t="s">
        <v>197</v>
      </c>
      <c r="D1043" s="3">
        <v>2018</v>
      </c>
      <c r="E1043" s="3" t="s">
        <v>88</v>
      </c>
      <c r="F1043" t="s">
        <v>89</v>
      </c>
      <c r="I1043">
        <v>0</v>
      </c>
      <c r="J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1</v>
      </c>
      <c r="AH1043" t="s">
        <v>13</v>
      </c>
      <c r="AI1043">
        <v>0</v>
      </c>
      <c r="AJ1043">
        <v>0</v>
      </c>
    </row>
    <row r="1044" spans="1:36" x14ac:dyDescent="0.25">
      <c r="A1044" s="3" t="s">
        <v>149</v>
      </c>
      <c r="B1044" s="3" t="s">
        <v>139</v>
      </c>
      <c r="C1044" s="3" t="s">
        <v>197</v>
      </c>
      <c r="D1044" s="3">
        <v>2018</v>
      </c>
      <c r="E1044" s="3" t="s">
        <v>90</v>
      </c>
      <c r="F1044" t="s">
        <v>91</v>
      </c>
      <c r="I1044">
        <v>0</v>
      </c>
      <c r="J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 t="s">
        <v>13</v>
      </c>
      <c r="AI1044">
        <v>0</v>
      </c>
      <c r="AJ1044">
        <v>0</v>
      </c>
    </row>
    <row r="1045" spans="1:36" x14ac:dyDescent="0.25">
      <c r="A1045" s="3" t="s">
        <v>149</v>
      </c>
      <c r="B1045" s="3" t="s">
        <v>139</v>
      </c>
      <c r="C1045" s="3" t="s">
        <v>197</v>
      </c>
      <c r="D1045" s="3">
        <v>2018</v>
      </c>
      <c r="E1045" s="3" t="s">
        <v>92</v>
      </c>
      <c r="F1045" t="s">
        <v>93</v>
      </c>
      <c r="I1045">
        <v>0</v>
      </c>
      <c r="J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 t="s">
        <v>13</v>
      </c>
      <c r="AI1045">
        <v>0</v>
      </c>
      <c r="AJ1045">
        <v>0</v>
      </c>
    </row>
    <row r="1046" spans="1:36" x14ac:dyDescent="0.25">
      <c r="A1046" s="3" t="s">
        <v>149</v>
      </c>
      <c r="B1046" s="3" t="s">
        <v>139</v>
      </c>
      <c r="C1046" s="3" t="s">
        <v>197</v>
      </c>
      <c r="D1046" s="3">
        <v>2018</v>
      </c>
      <c r="E1046" s="3">
        <v>15</v>
      </c>
      <c r="F1046" t="s">
        <v>94</v>
      </c>
      <c r="I1046">
        <v>0</v>
      </c>
      <c r="J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6</v>
      </c>
      <c r="AF1046">
        <v>0</v>
      </c>
      <c r="AG1046">
        <v>5</v>
      </c>
      <c r="AH1046" t="s">
        <v>13</v>
      </c>
      <c r="AI1046">
        <v>0</v>
      </c>
      <c r="AJ1046">
        <v>0</v>
      </c>
    </row>
    <row r="1047" spans="1:36" x14ac:dyDescent="0.25">
      <c r="A1047" s="3" t="s">
        <v>149</v>
      </c>
      <c r="B1047" s="3" t="s">
        <v>139</v>
      </c>
      <c r="C1047" s="3" t="s">
        <v>197</v>
      </c>
      <c r="D1047" s="3">
        <v>2018</v>
      </c>
      <c r="E1047" s="3" t="s">
        <v>95</v>
      </c>
      <c r="F1047" t="s">
        <v>96</v>
      </c>
      <c r="I1047">
        <v>0</v>
      </c>
      <c r="J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2</v>
      </c>
      <c r="AF1047">
        <v>0</v>
      </c>
      <c r="AG1047">
        <v>2</v>
      </c>
      <c r="AH1047" t="s">
        <v>13</v>
      </c>
      <c r="AI1047">
        <v>0</v>
      </c>
      <c r="AJ1047">
        <v>0</v>
      </c>
    </row>
    <row r="1048" spans="1:36" x14ac:dyDescent="0.25">
      <c r="A1048" s="3" t="s">
        <v>149</v>
      </c>
      <c r="B1048" s="3" t="s">
        <v>139</v>
      </c>
      <c r="C1048" s="3" t="s">
        <v>197</v>
      </c>
      <c r="D1048" s="3">
        <v>2018</v>
      </c>
      <c r="E1048" s="3">
        <v>0</v>
      </c>
      <c r="F1048" t="s">
        <v>97</v>
      </c>
      <c r="I1048">
        <v>0</v>
      </c>
      <c r="J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</row>
    <row r="1049" spans="1:36" x14ac:dyDescent="0.25">
      <c r="A1049" s="3" t="s">
        <v>149</v>
      </c>
      <c r="B1049" s="3" t="s">
        <v>139</v>
      </c>
      <c r="C1049" s="3" t="s">
        <v>197</v>
      </c>
      <c r="D1049" s="3">
        <v>2018</v>
      </c>
      <c r="E1049" s="3">
        <v>0</v>
      </c>
      <c r="F1049" t="s">
        <v>98</v>
      </c>
      <c r="I1049">
        <v>3</v>
      </c>
      <c r="J1049">
        <v>3</v>
      </c>
      <c r="M1049">
        <v>3</v>
      </c>
      <c r="N1049">
        <v>0</v>
      </c>
      <c r="O1049">
        <v>5</v>
      </c>
      <c r="P1049">
        <v>2</v>
      </c>
      <c r="Q1049">
        <v>6</v>
      </c>
      <c r="R1049">
        <v>1</v>
      </c>
      <c r="S1049">
        <v>6</v>
      </c>
      <c r="T1049">
        <v>0</v>
      </c>
      <c r="U1049">
        <v>6</v>
      </c>
      <c r="V1049">
        <v>0</v>
      </c>
      <c r="W1049">
        <v>6</v>
      </c>
      <c r="X1049">
        <v>0</v>
      </c>
      <c r="Y1049">
        <v>6</v>
      </c>
      <c r="Z1049">
        <v>0</v>
      </c>
      <c r="AA1049">
        <v>6</v>
      </c>
      <c r="AB1049">
        <v>0</v>
      </c>
      <c r="AC1049">
        <v>6</v>
      </c>
      <c r="AD1049">
        <v>0</v>
      </c>
      <c r="AE1049">
        <v>12</v>
      </c>
      <c r="AF1049">
        <v>6</v>
      </c>
      <c r="AG1049">
        <v>14</v>
      </c>
      <c r="AH1049" t="s">
        <v>13</v>
      </c>
      <c r="AI1049">
        <v>0</v>
      </c>
      <c r="AJ1049">
        <v>0</v>
      </c>
    </row>
    <row r="1050" spans="1:36" x14ac:dyDescent="0.25">
      <c r="A1050" s="3" t="s">
        <v>149</v>
      </c>
      <c r="B1050" s="3" t="s">
        <v>139</v>
      </c>
      <c r="C1050" s="3" t="s">
        <v>197</v>
      </c>
      <c r="D1050" s="3">
        <v>2018</v>
      </c>
      <c r="E1050" s="3">
        <v>0</v>
      </c>
      <c r="F1050" t="s">
        <v>99</v>
      </c>
      <c r="I1050">
        <v>4</v>
      </c>
      <c r="J1050">
        <v>4</v>
      </c>
      <c r="M1050">
        <v>4</v>
      </c>
      <c r="N1050">
        <v>0</v>
      </c>
      <c r="O1050">
        <v>6</v>
      </c>
      <c r="P1050">
        <v>2</v>
      </c>
      <c r="Q1050">
        <v>7</v>
      </c>
      <c r="R1050">
        <v>1</v>
      </c>
      <c r="S1050">
        <v>7</v>
      </c>
      <c r="T1050">
        <v>0</v>
      </c>
      <c r="U1050">
        <v>7</v>
      </c>
      <c r="V1050">
        <v>0</v>
      </c>
      <c r="W1050">
        <v>7</v>
      </c>
      <c r="X1050">
        <v>0</v>
      </c>
      <c r="Y1050">
        <v>7</v>
      </c>
      <c r="Z1050">
        <v>0</v>
      </c>
      <c r="AA1050">
        <v>7</v>
      </c>
      <c r="AB1050">
        <v>0</v>
      </c>
      <c r="AC1050">
        <v>7</v>
      </c>
      <c r="AD1050">
        <v>0</v>
      </c>
      <c r="AE1050">
        <v>12</v>
      </c>
      <c r="AF1050">
        <v>7</v>
      </c>
      <c r="AG1050">
        <v>16</v>
      </c>
      <c r="AH1050" t="s">
        <v>13</v>
      </c>
      <c r="AI1050">
        <v>0</v>
      </c>
      <c r="AJ1050">
        <v>0</v>
      </c>
    </row>
    <row r="1051" spans="1:36" x14ac:dyDescent="0.25">
      <c r="A1051" s="3" t="s">
        <v>149</v>
      </c>
      <c r="B1051" s="3" t="s">
        <v>139</v>
      </c>
      <c r="C1051" s="3" t="s">
        <v>197</v>
      </c>
      <c r="D1051" s="3">
        <v>2018</v>
      </c>
      <c r="E1051" s="3">
        <v>0</v>
      </c>
      <c r="F1051" t="s">
        <v>100</v>
      </c>
      <c r="I1051">
        <v>0</v>
      </c>
      <c r="J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 t="s">
        <v>13</v>
      </c>
      <c r="AI1051">
        <v>0</v>
      </c>
      <c r="AJ1051">
        <v>0</v>
      </c>
    </row>
    <row r="1052" spans="1:36" x14ac:dyDescent="0.25">
      <c r="A1052" s="3" t="s">
        <v>149</v>
      </c>
      <c r="B1052" s="3" t="s">
        <v>139</v>
      </c>
      <c r="C1052" s="3" t="s">
        <v>197</v>
      </c>
      <c r="D1052" s="3">
        <v>2018</v>
      </c>
      <c r="E1052" s="3">
        <v>0</v>
      </c>
      <c r="F1052" t="s">
        <v>101</v>
      </c>
      <c r="I1052">
        <v>6</v>
      </c>
      <c r="J1052">
        <v>6</v>
      </c>
      <c r="M1052">
        <v>6</v>
      </c>
      <c r="N1052">
        <v>0</v>
      </c>
      <c r="O1052">
        <v>10</v>
      </c>
      <c r="P1052">
        <v>4</v>
      </c>
      <c r="Q1052">
        <v>11</v>
      </c>
      <c r="R1052">
        <v>1</v>
      </c>
      <c r="S1052">
        <v>11</v>
      </c>
      <c r="T1052">
        <v>0</v>
      </c>
      <c r="U1052">
        <v>11</v>
      </c>
      <c r="V1052">
        <v>0</v>
      </c>
      <c r="W1052">
        <v>11</v>
      </c>
      <c r="X1052">
        <v>0</v>
      </c>
      <c r="Y1052">
        <v>11</v>
      </c>
      <c r="Z1052">
        <v>0</v>
      </c>
      <c r="AA1052">
        <v>11</v>
      </c>
      <c r="AB1052">
        <v>0</v>
      </c>
      <c r="AC1052">
        <v>11</v>
      </c>
      <c r="AD1052">
        <v>0</v>
      </c>
      <c r="AE1052">
        <v>12</v>
      </c>
      <c r="AF1052">
        <v>11</v>
      </c>
      <c r="AG1052">
        <v>20</v>
      </c>
      <c r="AH1052" t="s">
        <v>13</v>
      </c>
      <c r="AI1052">
        <v>0</v>
      </c>
      <c r="AJ1052">
        <v>0</v>
      </c>
    </row>
    <row r="1053" spans="1:36" x14ac:dyDescent="0.25">
      <c r="A1053" s="3" t="s">
        <v>149</v>
      </c>
      <c r="B1053" s="3" t="s">
        <v>139</v>
      </c>
      <c r="C1053" s="3" t="s">
        <v>197</v>
      </c>
      <c r="D1053" s="3">
        <v>2018</v>
      </c>
      <c r="E1053" s="3">
        <v>0</v>
      </c>
      <c r="F1053" t="s">
        <v>102</v>
      </c>
      <c r="I1053">
        <v>0</v>
      </c>
      <c r="J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22</v>
      </c>
      <c r="AF1053">
        <v>0</v>
      </c>
      <c r="AG1053">
        <v>16</v>
      </c>
      <c r="AH1053" t="s">
        <v>13</v>
      </c>
      <c r="AI1053">
        <v>0</v>
      </c>
      <c r="AJ1053">
        <v>0</v>
      </c>
    </row>
    <row r="1054" spans="1:36" x14ac:dyDescent="0.25">
      <c r="A1054" s="3" t="s">
        <v>149</v>
      </c>
      <c r="B1054" s="3" t="s">
        <v>139</v>
      </c>
      <c r="C1054" s="3" t="s">
        <v>197</v>
      </c>
      <c r="D1054" s="3">
        <v>2018</v>
      </c>
      <c r="E1054" s="3">
        <v>0</v>
      </c>
      <c r="F1054" t="s">
        <v>103</v>
      </c>
      <c r="I1054">
        <v>0</v>
      </c>
      <c r="J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2</v>
      </c>
      <c r="AF1054">
        <v>0</v>
      </c>
      <c r="AG1054">
        <v>2</v>
      </c>
      <c r="AH1054" t="s">
        <v>13</v>
      </c>
      <c r="AI1054">
        <v>0</v>
      </c>
      <c r="AJ1054">
        <v>0</v>
      </c>
    </row>
    <row r="1055" spans="1:36" x14ac:dyDescent="0.25">
      <c r="A1055" s="3" t="s">
        <v>149</v>
      </c>
      <c r="B1055" s="3" t="s">
        <v>139</v>
      </c>
      <c r="C1055" s="3" t="s">
        <v>197</v>
      </c>
      <c r="D1055" s="3">
        <v>2018</v>
      </c>
      <c r="E1055" s="3">
        <v>0</v>
      </c>
      <c r="F1055" t="s">
        <v>104</v>
      </c>
      <c r="I1055">
        <v>0</v>
      </c>
      <c r="J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</row>
    <row r="1056" spans="1:36" x14ac:dyDescent="0.25">
      <c r="A1056" s="3" t="s">
        <v>149</v>
      </c>
      <c r="B1056" s="3" t="s">
        <v>139</v>
      </c>
      <c r="C1056" s="3" t="s">
        <v>197</v>
      </c>
      <c r="D1056" s="3">
        <v>2018</v>
      </c>
      <c r="E1056" s="3">
        <v>16</v>
      </c>
      <c r="F1056">
        <v>0</v>
      </c>
      <c r="I1056">
        <v>0</v>
      </c>
      <c r="J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 t="s">
        <v>13</v>
      </c>
      <c r="AI1056">
        <v>0</v>
      </c>
      <c r="AJ1056">
        <v>0</v>
      </c>
    </row>
    <row r="1057" spans="1:36" x14ac:dyDescent="0.25">
      <c r="A1057" s="3" t="s">
        <v>149</v>
      </c>
      <c r="B1057" s="3" t="s">
        <v>139</v>
      </c>
      <c r="C1057" s="3" t="s">
        <v>197</v>
      </c>
      <c r="D1057" s="3">
        <v>2018</v>
      </c>
      <c r="E1057" s="3">
        <v>17</v>
      </c>
      <c r="F1057">
        <v>0</v>
      </c>
      <c r="I1057">
        <v>0</v>
      </c>
      <c r="J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 t="s">
        <v>13</v>
      </c>
      <c r="AI1057">
        <v>0</v>
      </c>
      <c r="AJ1057">
        <v>0</v>
      </c>
    </row>
    <row r="1058" spans="1:36" x14ac:dyDescent="0.25">
      <c r="A1058" s="3" t="s">
        <v>149</v>
      </c>
      <c r="B1058" s="3" t="s">
        <v>139</v>
      </c>
      <c r="C1058" s="3" t="s">
        <v>197</v>
      </c>
      <c r="D1058" s="3">
        <v>2018</v>
      </c>
      <c r="E1058" s="3">
        <v>18</v>
      </c>
      <c r="F1058">
        <v>0</v>
      </c>
      <c r="I1058">
        <v>0</v>
      </c>
      <c r="J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 t="s">
        <v>13</v>
      </c>
      <c r="AI1058">
        <v>0</v>
      </c>
      <c r="AJ1058">
        <v>0</v>
      </c>
    </row>
    <row r="1059" spans="1:36" x14ac:dyDescent="0.25">
      <c r="A1059" s="3" t="s">
        <v>149</v>
      </c>
      <c r="B1059" s="3" t="s">
        <v>139</v>
      </c>
      <c r="C1059" s="3" t="s">
        <v>197</v>
      </c>
      <c r="D1059" s="3">
        <v>2018</v>
      </c>
      <c r="E1059" s="3">
        <v>19</v>
      </c>
      <c r="F1059">
        <v>0</v>
      </c>
      <c r="I1059">
        <v>0</v>
      </c>
      <c r="J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 t="s">
        <v>13</v>
      </c>
      <c r="AI1059">
        <v>0</v>
      </c>
      <c r="AJ1059">
        <v>0</v>
      </c>
    </row>
    <row r="1060" spans="1:36" x14ac:dyDescent="0.25">
      <c r="A1060" s="3" t="s">
        <v>149</v>
      </c>
      <c r="B1060" s="3" t="s">
        <v>139</v>
      </c>
      <c r="C1060" s="3" t="s">
        <v>197</v>
      </c>
      <c r="D1060" s="3">
        <v>2018</v>
      </c>
      <c r="E1060" s="3">
        <v>20</v>
      </c>
      <c r="F1060">
        <v>0</v>
      </c>
      <c r="I1060">
        <v>0</v>
      </c>
      <c r="J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 t="s">
        <v>13</v>
      </c>
      <c r="AI1060">
        <v>0</v>
      </c>
      <c r="AJ1060">
        <v>0</v>
      </c>
    </row>
    <row r="1061" spans="1:36" x14ac:dyDescent="0.25">
      <c r="A1061" s="3" t="s">
        <v>149</v>
      </c>
      <c r="B1061" s="3" t="s">
        <v>139</v>
      </c>
      <c r="C1061" s="3" t="s">
        <v>197</v>
      </c>
      <c r="D1061" s="3">
        <v>2018</v>
      </c>
      <c r="E1061" s="3">
        <v>21</v>
      </c>
      <c r="F1061">
        <v>0</v>
      </c>
      <c r="I1061">
        <v>0</v>
      </c>
      <c r="J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 t="s">
        <v>13</v>
      </c>
      <c r="AI1061">
        <v>0</v>
      </c>
      <c r="AJ1061">
        <v>0</v>
      </c>
    </row>
    <row r="1062" spans="1:36" x14ac:dyDescent="0.25">
      <c r="A1062" s="3" t="s">
        <v>149</v>
      </c>
      <c r="B1062" s="3" t="s">
        <v>139</v>
      </c>
      <c r="C1062" s="3" t="s">
        <v>197</v>
      </c>
      <c r="D1062" s="3">
        <v>2018</v>
      </c>
      <c r="E1062" s="3">
        <v>22</v>
      </c>
      <c r="F1062">
        <v>0</v>
      </c>
      <c r="I1062">
        <v>0</v>
      </c>
      <c r="J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 t="s">
        <v>13</v>
      </c>
      <c r="AI1062">
        <v>0</v>
      </c>
      <c r="AJ1062">
        <v>0</v>
      </c>
    </row>
    <row r="1063" spans="1:36" x14ac:dyDescent="0.25">
      <c r="A1063" s="3" t="s">
        <v>149</v>
      </c>
      <c r="B1063" s="3" t="s">
        <v>139</v>
      </c>
      <c r="C1063" s="3" t="s">
        <v>197</v>
      </c>
      <c r="D1063" s="3">
        <v>2018</v>
      </c>
      <c r="E1063" s="3">
        <v>23</v>
      </c>
      <c r="F1063">
        <v>0</v>
      </c>
      <c r="I1063">
        <v>0</v>
      </c>
      <c r="J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 t="s">
        <v>13</v>
      </c>
      <c r="AI1063">
        <v>0</v>
      </c>
      <c r="AJ1063">
        <v>0</v>
      </c>
    </row>
    <row r="1064" spans="1:36" x14ac:dyDescent="0.25">
      <c r="A1064" s="3" t="s">
        <v>149</v>
      </c>
      <c r="B1064" s="3" t="s">
        <v>139</v>
      </c>
      <c r="C1064" s="3" t="s">
        <v>197</v>
      </c>
      <c r="D1064" s="3">
        <v>2018</v>
      </c>
      <c r="E1064" s="3">
        <v>24</v>
      </c>
      <c r="F1064">
        <v>0</v>
      </c>
      <c r="I1064">
        <v>0</v>
      </c>
      <c r="J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 t="s">
        <v>13</v>
      </c>
      <c r="AI1064">
        <v>0</v>
      </c>
      <c r="AJ1064">
        <v>0</v>
      </c>
    </row>
    <row r="1065" spans="1:36" x14ac:dyDescent="0.25">
      <c r="A1065" s="3" t="s">
        <v>149</v>
      </c>
      <c r="B1065" s="3" t="s">
        <v>139</v>
      </c>
      <c r="C1065" s="3" t="s">
        <v>197</v>
      </c>
      <c r="D1065" s="3">
        <v>2018</v>
      </c>
      <c r="E1065" s="3">
        <v>25</v>
      </c>
      <c r="F1065">
        <v>0</v>
      </c>
      <c r="I1065">
        <v>0</v>
      </c>
      <c r="J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 t="s">
        <v>13</v>
      </c>
      <c r="AI1065">
        <v>0</v>
      </c>
      <c r="AJ1065">
        <v>0</v>
      </c>
    </row>
    <row r="1066" spans="1:36" x14ac:dyDescent="0.25">
      <c r="A1066" s="3" t="s">
        <v>149</v>
      </c>
      <c r="B1066" s="3" t="s">
        <v>143</v>
      </c>
      <c r="C1066" s="3" t="s">
        <v>201</v>
      </c>
      <c r="D1066" s="3">
        <v>2018</v>
      </c>
      <c r="E1066" s="3">
        <v>0</v>
      </c>
      <c r="F1066" t="s">
        <v>12</v>
      </c>
      <c r="I1066">
        <v>0</v>
      </c>
      <c r="J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</row>
    <row r="1067" spans="1:36" x14ac:dyDescent="0.25">
      <c r="A1067" s="3" t="s">
        <v>149</v>
      </c>
      <c r="B1067" s="3" t="s">
        <v>143</v>
      </c>
      <c r="C1067" s="3" t="s">
        <v>201</v>
      </c>
      <c r="D1067" s="3">
        <v>2018</v>
      </c>
      <c r="E1067" s="3">
        <v>1</v>
      </c>
      <c r="F1067" t="s">
        <v>14</v>
      </c>
      <c r="I1067">
        <v>0</v>
      </c>
      <c r="J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 t="s">
        <v>13</v>
      </c>
      <c r="AI1067">
        <v>0</v>
      </c>
      <c r="AJ1067">
        <v>0</v>
      </c>
    </row>
    <row r="1068" spans="1:36" x14ac:dyDescent="0.25">
      <c r="A1068" s="3" t="s">
        <v>149</v>
      </c>
      <c r="B1068" s="3" t="s">
        <v>143</v>
      </c>
      <c r="C1068" s="3" t="s">
        <v>201</v>
      </c>
      <c r="D1068" s="3">
        <v>2018</v>
      </c>
      <c r="E1068" s="3" t="s">
        <v>15</v>
      </c>
      <c r="F1068" t="s">
        <v>16</v>
      </c>
      <c r="I1068">
        <v>0</v>
      </c>
      <c r="J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 t="s">
        <v>13</v>
      </c>
      <c r="AI1068">
        <v>0</v>
      </c>
      <c r="AJ1068">
        <v>0</v>
      </c>
    </row>
    <row r="1069" spans="1:36" x14ac:dyDescent="0.25">
      <c r="A1069" s="3" t="s">
        <v>149</v>
      </c>
      <c r="B1069" s="3" t="s">
        <v>143</v>
      </c>
      <c r="C1069" s="3" t="s">
        <v>201</v>
      </c>
      <c r="D1069" s="3">
        <v>2018</v>
      </c>
      <c r="E1069" s="3" t="s">
        <v>17</v>
      </c>
      <c r="F1069" t="s">
        <v>18</v>
      </c>
      <c r="I1069">
        <v>0</v>
      </c>
      <c r="J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 t="s">
        <v>13</v>
      </c>
      <c r="AI1069">
        <v>0</v>
      </c>
      <c r="AJ1069">
        <v>0</v>
      </c>
    </row>
    <row r="1070" spans="1:36" x14ac:dyDescent="0.25">
      <c r="A1070" s="3" t="s">
        <v>149</v>
      </c>
      <c r="B1070" s="3" t="s">
        <v>143</v>
      </c>
      <c r="C1070" s="3" t="s">
        <v>201</v>
      </c>
      <c r="D1070" s="3">
        <v>2018</v>
      </c>
      <c r="E1070" s="3" t="s">
        <v>19</v>
      </c>
      <c r="F1070" t="s">
        <v>20</v>
      </c>
      <c r="I1070">
        <v>0</v>
      </c>
      <c r="J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 t="s">
        <v>13</v>
      </c>
      <c r="AI1070">
        <v>0</v>
      </c>
      <c r="AJ1070">
        <v>0</v>
      </c>
    </row>
    <row r="1071" spans="1:36" x14ac:dyDescent="0.25">
      <c r="A1071" s="3" t="s">
        <v>149</v>
      </c>
      <c r="B1071" s="3" t="s">
        <v>143</v>
      </c>
      <c r="C1071" s="3" t="s">
        <v>201</v>
      </c>
      <c r="D1071" s="3">
        <v>2018</v>
      </c>
      <c r="E1071" s="3">
        <v>2</v>
      </c>
      <c r="F1071" t="s">
        <v>21</v>
      </c>
      <c r="I1071">
        <v>0</v>
      </c>
      <c r="J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 t="s">
        <v>13</v>
      </c>
      <c r="AI1071">
        <v>0</v>
      </c>
      <c r="AJ1071">
        <v>0</v>
      </c>
    </row>
    <row r="1072" spans="1:36" x14ac:dyDescent="0.25">
      <c r="A1072" s="3" t="s">
        <v>149</v>
      </c>
      <c r="B1072" s="3" t="s">
        <v>143</v>
      </c>
      <c r="C1072" s="3" t="s">
        <v>201</v>
      </c>
      <c r="D1072" s="3">
        <v>2018</v>
      </c>
      <c r="E1072" s="3" t="s">
        <v>22</v>
      </c>
      <c r="F1072" t="s">
        <v>16</v>
      </c>
      <c r="I1072">
        <v>0</v>
      </c>
      <c r="J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 t="s">
        <v>13</v>
      </c>
      <c r="AI1072">
        <v>0</v>
      </c>
      <c r="AJ1072">
        <v>0</v>
      </c>
    </row>
    <row r="1073" spans="1:36" x14ac:dyDescent="0.25">
      <c r="A1073" s="3" t="s">
        <v>149</v>
      </c>
      <c r="B1073" s="3" t="s">
        <v>143</v>
      </c>
      <c r="C1073" s="3" t="s">
        <v>201</v>
      </c>
      <c r="D1073" s="3">
        <v>2018</v>
      </c>
      <c r="E1073" s="3" t="s">
        <v>23</v>
      </c>
      <c r="F1073" t="s">
        <v>20</v>
      </c>
      <c r="I1073">
        <v>0</v>
      </c>
      <c r="J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 t="s">
        <v>13</v>
      </c>
      <c r="AI1073">
        <v>0</v>
      </c>
      <c r="AJ1073">
        <v>0</v>
      </c>
    </row>
    <row r="1074" spans="1:36" x14ac:dyDescent="0.25">
      <c r="A1074" s="3" t="s">
        <v>149</v>
      </c>
      <c r="B1074" s="3" t="s">
        <v>143</v>
      </c>
      <c r="C1074" s="3" t="s">
        <v>201</v>
      </c>
      <c r="D1074" s="3">
        <v>2018</v>
      </c>
      <c r="E1074" s="3">
        <v>3</v>
      </c>
      <c r="F1074" t="s">
        <v>24</v>
      </c>
      <c r="I1074">
        <v>0</v>
      </c>
      <c r="J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 t="s">
        <v>13</v>
      </c>
      <c r="AI1074">
        <v>0</v>
      </c>
      <c r="AJ1074">
        <v>0</v>
      </c>
    </row>
    <row r="1075" spans="1:36" x14ac:dyDescent="0.25">
      <c r="A1075" s="3" t="s">
        <v>149</v>
      </c>
      <c r="B1075" s="3" t="s">
        <v>143</v>
      </c>
      <c r="C1075" s="3" t="s">
        <v>201</v>
      </c>
      <c r="D1075" s="3">
        <v>2018</v>
      </c>
      <c r="E1075" s="3" t="s">
        <v>25</v>
      </c>
      <c r="F1075" t="s">
        <v>16</v>
      </c>
      <c r="I1075">
        <v>0</v>
      </c>
      <c r="J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 t="s">
        <v>13</v>
      </c>
      <c r="AI1075">
        <v>0</v>
      </c>
      <c r="AJ1075">
        <v>0</v>
      </c>
    </row>
    <row r="1076" spans="1:36" x14ac:dyDescent="0.25">
      <c r="A1076" s="3" t="s">
        <v>149</v>
      </c>
      <c r="B1076" s="3" t="s">
        <v>143</v>
      </c>
      <c r="C1076" s="3" t="s">
        <v>201</v>
      </c>
      <c r="D1076" s="3">
        <v>2018</v>
      </c>
      <c r="E1076" s="3" t="s">
        <v>26</v>
      </c>
      <c r="F1076" t="s">
        <v>20</v>
      </c>
      <c r="I1076">
        <v>0</v>
      </c>
      <c r="J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 t="s">
        <v>13</v>
      </c>
      <c r="AI1076">
        <v>0</v>
      </c>
      <c r="AJ1076">
        <v>0</v>
      </c>
    </row>
    <row r="1077" spans="1:36" x14ac:dyDescent="0.25">
      <c r="A1077" s="3" t="s">
        <v>149</v>
      </c>
      <c r="B1077" s="3" t="s">
        <v>143</v>
      </c>
      <c r="C1077" s="3" t="s">
        <v>201</v>
      </c>
      <c r="D1077" s="3">
        <v>2018</v>
      </c>
      <c r="E1077" s="3">
        <v>4</v>
      </c>
      <c r="F1077" t="s">
        <v>27</v>
      </c>
      <c r="I1077">
        <v>0</v>
      </c>
      <c r="J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3</v>
      </c>
      <c r="AF1077">
        <v>0</v>
      </c>
      <c r="AG1077">
        <v>4</v>
      </c>
      <c r="AH1077" t="s">
        <v>13</v>
      </c>
      <c r="AI1077">
        <v>0</v>
      </c>
      <c r="AJ1077">
        <v>0</v>
      </c>
    </row>
    <row r="1078" spans="1:36" x14ac:dyDescent="0.25">
      <c r="A1078" s="3" t="s">
        <v>149</v>
      </c>
      <c r="B1078" s="3" t="s">
        <v>143</v>
      </c>
      <c r="C1078" s="3" t="s">
        <v>201</v>
      </c>
      <c r="D1078" s="3">
        <v>2018</v>
      </c>
      <c r="E1078" s="3" t="s">
        <v>28</v>
      </c>
      <c r="F1078" t="s">
        <v>16</v>
      </c>
      <c r="I1078">
        <v>0</v>
      </c>
      <c r="J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1</v>
      </c>
      <c r="AF1078">
        <v>0</v>
      </c>
      <c r="AG1078">
        <v>3</v>
      </c>
      <c r="AH1078" t="s">
        <v>13</v>
      </c>
      <c r="AI1078">
        <v>0</v>
      </c>
      <c r="AJ1078">
        <v>0</v>
      </c>
    </row>
    <row r="1079" spans="1:36" x14ac:dyDescent="0.25">
      <c r="A1079" s="3" t="s">
        <v>149</v>
      </c>
      <c r="B1079" s="3" t="s">
        <v>143</v>
      </c>
      <c r="C1079" s="3" t="s">
        <v>201</v>
      </c>
      <c r="D1079" s="3">
        <v>2018</v>
      </c>
      <c r="E1079" s="3" t="s">
        <v>29</v>
      </c>
      <c r="F1079" t="s">
        <v>20</v>
      </c>
      <c r="I1079">
        <v>0</v>
      </c>
      <c r="J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 t="s">
        <v>13</v>
      </c>
      <c r="AI1079">
        <v>0</v>
      </c>
      <c r="AJ1079">
        <v>0</v>
      </c>
    </row>
    <row r="1080" spans="1:36" x14ac:dyDescent="0.25">
      <c r="A1080" s="3" t="s">
        <v>149</v>
      </c>
      <c r="B1080" s="3" t="s">
        <v>143</v>
      </c>
      <c r="C1080" s="3" t="s">
        <v>201</v>
      </c>
      <c r="D1080" s="3">
        <v>2018</v>
      </c>
      <c r="E1080" s="3">
        <v>5</v>
      </c>
      <c r="F1080" t="s">
        <v>30</v>
      </c>
      <c r="I1080">
        <v>0</v>
      </c>
      <c r="J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8</v>
      </c>
      <c r="AF1080">
        <v>0</v>
      </c>
      <c r="AG1080">
        <v>21</v>
      </c>
      <c r="AH1080" t="s">
        <v>13</v>
      </c>
      <c r="AI1080">
        <v>0</v>
      </c>
      <c r="AJ1080">
        <v>0</v>
      </c>
    </row>
    <row r="1081" spans="1:36" x14ac:dyDescent="0.25">
      <c r="A1081" s="3" t="s">
        <v>149</v>
      </c>
      <c r="B1081" s="3" t="s">
        <v>143</v>
      </c>
      <c r="C1081" s="3" t="s">
        <v>201</v>
      </c>
      <c r="D1081" s="3">
        <v>2018</v>
      </c>
      <c r="E1081" s="3" t="s">
        <v>31</v>
      </c>
      <c r="F1081" t="s">
        <v>32</v>
      </c>
      <c r="I1081">
        <v>0</v>
      </c>
      <c r="J1081">
        <v>0</v>
      </c>
      <c r="M1081">
        <v>0</v>
      </c>
      <c r="N1081">
        <v>0</v>
      </c>
      <c r="O1081">
        <v>0</v>
      </c>
      <c r="P1081">
        <v>0</v>
      </c>
      <c r="Q1081">
        <v>3</v>
      </c>
      <c r="R1081">
        <v>3</v>
      </c>
      <c r="S1081">
        <v>3</v>
      </c>
      <c r="T1081">
        <v>0</v>
      </c>
      <c r="U1081">
        <v>3</v>
      </c>
      <c r="V1081">
        <v>0</v>
      </c>
      <c r="W1081">
        <v>3</v>
      </c>
      <c r="X1081">
        <v>0</v>
      </c>
      <c r="Y1081">
        <v>3</v>
      </c>
      <c r="Z1081">
        <v>0</v>
      </c>
      <c r="AA1081">
        <v>3</v>
      </c>
      <c r="AB1081">
        <v>0</v>
      </c>
      <c r="AC1081">
        <v>3</v>
      </c>
      <c r="AD1081">
        <v>0</v>
      </c>
      <c r="AE1081">
        <v>5</v>
      </c>
      <c r="AF1081">
        <v>3</v>
      </c>
      <c r="AG1081">
        <v>8</v>
      </c>
      <c r="AH1081" t="s">
        <v>13</v>
      </c>
      <c r="AI1081">
        <v>0</v>
      </c>
      <c r="AJ1081">
        <v>0</v>
      </c>
    </row>
    <row r="1082" spans="1:36" x14ac:dyDescent="0.25">
      <c r="A1082" s="3" t="s">
        <v>149</v>
      </c>
      <c r="B1082" s="3" t="s">
        <v>143</v>
      </c>
      <c r="C1082" s="3" t="s">
        <v>201</v>
      </c>
      <c r="D1082" s="3">
        <v>2018</v>
      </c>
      <c r="E1082" s="3" t="s">
        <v>33</v>
      </c>
      <c r="F1082" t="s">
        <v>34</v>
      </c>
      <c r="I1082">
        <v>0</v>
      </c>
      <c r="J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 t="s">
        <v>13</v>
      </c>
      <c r="AI1082">
        <v>0</v>
      </c>
      <c r="AJ1082">
        <v>0</v>
      </c>
    </row>
    <row r="1083" spans="1:36" x14ac:dyDescent="0.25">
      <c r="A1083" s="3" t="s">
        <v>149</v>
      </c>
      <c r="B1083" s="3" t="s">
        <v>143</v>
      </c>
      <c r="C1083" s="3" t="s">
        <v>201</v>
      </c>
      <c r="D1083" s="3">
        <v>2018</v>
      </c>
      <c r="E1083" s="3" t="s">
        <v>35</v>
      </c>
      <c r="F1083" t="s">
        <v>36</v>
      </c>
      <c r="I1083">
        <v>0</v>
      </c>
      <c r="J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5</v>
      </c>
      <c r="AF1083">
        <v>0</v>
      </c>
      <c r="AG1083">
        <v>5</v>
      </c>
      <c r="AH1083" t="s">
        <v>13</v>
      </c>
      <c r="AI1083">
        <v>0</v>
      </c>
      <c r="AJ1083">
        <v>0</v>
      </c>
    </row>
    <row r="1084" spans="1:36" x14ac:dyDescent="0.25">
      <c r="A1084" s="3" t="s">
        <v>149</v>
      </c>
      <c r="B1084" s="3" t="s">
        <v>143</v>
      </c>
      <c r="C1084" s="3" t="s">
        <v>201</v>
      </c>
      <c r="D1084" s="3">
        <v>2018</v>
      </c>
      <c r="E1084" s="3" t="s">
        <v>37</v>
      </c>
      <c r="F1084" t="s">
        <v>38</v>
      </c>
      <c r="I1084">
        <v>0</v>
      </c>
      <c r="J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8</v>
      </c>
      <c r="AF1084">
        <v>0</v>
      </c>
      <c r="AG1084">
        <v>7</v>
      </c>
      <c r="AH1084" t="s">
        <v>13</v>
      </c>
      <c r="AI1084">
        <v>0</v>
      </c>
      <c r="AJ1084">
        <v>0</v>
      </c>
    </row>
    <row r="1085" spans="1:36" x14ac:dyDescent="0.25">
      <c r="A1085" s="3" t="s">
        <v>149</v>
      </c>
      <c r="B1085" s="3" t="s">
        <v>143</v>
      </c>
      <c r="C1085" s="3" t="s">
        <v>201</v>
      </c>
      <c r="D1085" s="3">
        <v>2018</v>
      </c>
      <c r="E1085" s="3" t="s">
        <v>39</v>
      </c>
      <c r="F1085" t="s">
        <v>40</v>
      </c>
      <c r="I1085">
        <v>0</v>
      </c>
      <c r="J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 t="s">
        <v>13</v>
      </c>
      <c r="AI1085">
        <v>0</v>
      </c>
      <c r="AJ1085">
        <v>0</v>
      </c>
    </row>
    <row r="1086" spans="1:36" x14ac:dyDescent="0.25">
      <c r="A1086" s="3" t="s">
        <v>149</v>
      </c>
      <c r="B1086" s="3" t="s">
        <v>143</v>
      </c>
      <c r="C1086" s="3" t="s">
        <v>201</v>
      </c>
      <c r="D1086" s="3">
        <v>2018</v>
      </c>
      <c r="E1086" s="3" t="s">
        <v>41</v>
      </c>
      <c r="F1086">
        <v>0</v>
      </c>
      <c r="I1086">
        <v>0</v>
      </c>
      <c r="J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 t="s">
        <v>13</v>
      </c>
      <c r="AI1086">
        <v>0</v>
      </c>
      <c r="AJ1086">
        <v>0</v>
      </c>
    </row>
    <row r="1087" spans="1:36" x14ac:dyDescent="0.25">
      <c r="A1087" s="3" t="s">
        <v>149</v>
      </c>
      <c r="B1087" s="3" t="s">
        <v>143</v>
      </c>
      <c r="C1087" s="3" t="s">
        <v>201</v>
      </c>
      <c r="D1087" s="3">
        <v>2018</v>
      </c>
      <c r="E1087" s="3">
        <v>6</v>
      </c>
      <c r="F1087" t="s">
        <v>42</v>
      </c>
      <c r="I1087">
        <v>0</v>
      </c>
      <c r="J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 t="s">
        <v>13</v>
      </c>
      <c r="AI1087">
        <v>0</v>
      </c>
      <c r="AJ1087">
        <v>0</v>
      </c>
    </row>
    <row r="1088" spans="1:36" x14ac:dyDescent="0.25">
      <c r="A1088" s="3" t="s">
        <v>149</v>
      </c>
      <c r="B1088" s="3" t="s">
        <v>143</v>
      </c>
      <c r="C1088" s="3" t="s">
        <v>201</v>
      </c>
      <c r="D1088" s="3">
        <v>2018</v>
      </c>
      <c r="E1088" s="3" t="s">
        <v>43</v>
      </c>
      <c r="F1088" t="s">
        <v>44</v>
      </c>
      <c r="I1088">
        <v>0</v>
      </c>
      <c r="J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 t="s">
        <v>13</v>
      </c>
      <c r="AI1088">
        <v>0</v>
      </c>
      <c r="AJ1088">
        <v>0</v>
      </c>
    </row>
    <row r="1089" spans="1:36" x14ac:dyDescent="0.25">
      <c r="A1089" s="3" t="s">
        <v>149</v>
      </c>
      <c r="B1089" s="3" t="s">
        <v>143</v>
      </c>
      <c r="C1089" s="3" t="s">
        <v>201</v>
      </c>
      <c r="D1089" s="3">
        <v>2018</v>
      </c>
      <c r="E1089" s="3" t="s">
        <v>45</v>
      </c>
      <c r="F1089" t="s">
        <v>46</v>
      </c>
      <c r="I1089">
        <v>0</v>
      </c>
      <c r="J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 t="s">
        <v>13</v>
      </c>
      <c r="AI1089">
        <v>0</v>
      </c>
      <c r="AJ1089">
        <v>0</v>
      </c>
    </row>
    <row r="1090" spans="1:36" x14ac:dyDescent="0.25">
      <c r="A1090" s="3" t="s">
        <v>149</v>
      </c>
      <c r="B1090" s="3" t="s">
        <v>143</v>
      </c>
      <c r="C1090" s="3" t="s">
        <v>201</v>
      </c>
      <c r="D1090" s="3">
        <v>2018</v>
      </c>
      <c r="E1090" s="3" t="s">
        <v>47</v>
      </c>
      <c r="F1090" t="s">
        <v>48</v>
      </c>
      <c r="I1090">
        <v>0</v>
      </c>
      <c r="J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 t="s">
        <v>13</v>
      </c>
      <c r="AI1090">
        <v>0</v>
      </c>
      <c r="AJ1090">
        <v>0</v>
      </c>
    </row>
    <row r="1091" spans="1:36" x14ac:dyDescent="0.25">
      <c r="A1091" s="3" t="s">
        <v>149</v>
      </c>
      <c r="B1091" s="3" t="s">
        <v>143</v>
      </c>
      <c r="C1091" s="3" t="s">
        <v>201</v>
      </c>
      <c r="D1091" s="3">
        <v>2018</v>
      </c>
      <c r="E1091" s="3">
        <v>7</v>
      </c>
      <c r="F1091" t="s">
        <v>49</v>
      </c>
      <c r="I1091">
        <v>6</v>
      </c>
      <c r="J1091">
        <v>6</v>
      </c>
      <c r="M1091">
        <v>6</v>
      </c>
      <c r="N1091">
        <v>0</v>
      </c>
      <c r="O1091">
        <v>6</v>
      </c>
      <c r="P1091">
        <v>0</v>
      </c>
      <c r="Q1091">
        <v>6</v>
      </c>
      <c r="R1091">
        <v>0</v>
      </c>
      <c r="S1091">
        <v>6</v>
      </c>
      <c r="T1091">
        <v>0</v>
      </c>
      <c r="U1091">
        <v>6</v>
      </c>
      <c r="V1091">
        <v>0</v>
      </c>
      <c r="W1091">
        <v>6</v>
      </c>
      <c r="X1091">
        <v>0</v>
      </c>
      <c r="Y1091">
        <v>6</v>
      </c>
      <c r="Z1091">
        <v>0</v>
      </c>
      <c r="AA1091">
        <v>6</v>
      </c>
      <c r="AB1091">
        <v>0</v>
      </c>
      <c r="AC1091">
        <v>6</v>
      </c>
      <c r="AD1091">
        <v>0</v>
      </c>
      <c r="AE1091">
        <v>6</v>
      </c>
      <c r="AF1091">
        <v>6</v>
      </c>
      <c r="AG1091">
        <v>13</v>
      </c>
      <c r="AH1091" t="s">
        <v>13</v>
      </c>
      <c r="AI1091">
        <v>0</v>
      </c>
      <c r="AJ1091">
        <v>0</v>
      </c>
    </row>
    <row r="1092" spans="1:36" x14ac:dyDescent="0.25">
      <c r="A1092" s="3" t="s">
        <v>149</v>
      </c>
      <c r="B1092" s="3" t="s">
        <v>143</v>
      </c>
      <c r="C1092" s="3" t="s">
        <v>201</v>
      </c>
      <c r="D1092" s="3">
        <v>2018</v>
      </c>
      <c r="E1092" s="3" t="s">
        <v>50</v>
      </c>
      <c r="F1092" t="s">
        <v>44</v>
      </c>
      <c r="I1092">
        <v>8</v>
      </c>
      <c r="J1092">
        <v>8</v>
      </c>
      <c r="M1092">
        <v>8</v>
      </c>
      <c r="N1092">
        <v>0</v>
      </c>
      <c r="O1092">
        <v>8</v>
      </c>
      <c r="P1092">
        <v>0</v>
      </c>
      <c r="Q1092">
        <v>8</v>
      </c>
      <c r="R1092">
        <v>0</v>
      </c>
      <c r="S1092">
        <v>8</v>
      </c>
      <c r="T1092">
        <v>0</v>
      </c>
      <c r="U1092">
        <v>8</v>
      </c>
      <c r="V1092">
        <v>0</v>
      </c>
      <c r="W1092">
        <v>8</v>
      </c>
      <c r="X1092">
        <v>0</v>
      </c>
      <c r="Y1092">
        <v>8</v>
      </c>
      <c r="Z1092">
        <v>0</v>
      </c>
      <c r="AA1092">
        <v>8</v>
      </c>
      <c r="AB1092">
        <v>0</v>
      </c>
      <c r="AC1092">
        <v>8</v>
      </c>
      <c r="AD1092">
        <v>0</v>
      </c>
      <c r="AE1092">
        <v>8</v>
      </c>
      <c r="AF1092">
        <v>8</v>
      </c>
      <c r="AG1092">
        <v>18</v>
      </c>
      <c r="AH1092" t="s">
        <v>13</v>
      </c>
      <c r="AI1092">
        <v>0</v>
      </c>
      <c r="AJ1092">
        <v>0</v>
      </c>
    </row>
    <row r="1093" spans="1:36" x14ac:dyDescent="0.25">
      <c r="A1093" s="3" t="s">
        <v>149</v>
      </c>
      <c r="B1093" s="3" t="s">
        <v>143</v>
      </c>
      <c r="C1093" s="3" t="s">
        <v>201</v>
      </c>
      <c r="D1093" s="3">
        <v>2018</v>
      </c>
      <c r="E1093" s="3" t="s">
        <v>51</v>
      </c>
      <c r="F1093" t="s">
        <v>46</v>
      </c>
      <c r="I1093">
        <v>6</v>
      </c>
      <c r="J1093">
        <v>6</v>
      </c>
      <c r="M1093">
        <v>6</v>
      </c>
      <c r="N1093">
        <v>0</v>
      </c>
      <c r="O1093">
        <v>6</v>
      </c>
      <c r="P1093">
        <v>0</v>
      </c>
      <c r="Q1093">
        <v>6</v>
      </c>
      <c r="R1093">
        <v>0</v>
      </c>
      <c r="S1093">
        <v>6</v>
      </c>
      <c r="T1093">
        <v>0</v>
      </c>
      <c r="U1093">
        <v>6</v>
      </c>
      <c r="V1093">
        <v>0</v>
      </c>
      <c r="W1093">
        <v>6</v>
      </c>
      <c r="X1093">
        <v>0</v>
      </c>
      <c r="Y1093">
        <v>6</v>
      </c>
      <c r="Z1093">
        <v>0</v>
      </c>
      <c r="AA1093">
        <v>6</v>
      </c>
      <c r="AB1093">
        <v>0</v>
      </c>
      <c r="AC1093">
        <v>6</v>
      </c>
      <c r="AD1093">
        <v>0</v>
      </c>
      <c r="AE1093">
        <v>6</v>
      </c>
      <c r="AF1093">
        <v>6</v>
      </c>
      <c r="AG1093">
        <v>13</v>
      </c>
      <c r="AH1093" t="s">
        <v>13</v>
      </c>
      <c r="AI1093">
        <v>0</v>
      </c>
      <c r="AJ1093">
        <v>0</v>
      </c>
    </row>
    <row r="1094" spans="1:36" x14ac:dyDescent="0.25">
      <c r="A1094" s="3" t="s">
        <v>149</v>
      </c>
      <c r="B1094" s="3" t="s">
        <v>143</v>
      </c>
      <c r="C1094" s="3" t="s">
        <v>201</v>
      </c>
      <c r="D1094" s="3">
        <v>2018</v>
      </c>
      <c r="E1094" s="3" t="s">
        <v>52</v>
      </c>
      <c r="F1094" t="s">
        <v>53</v>
      </c>
      <c r="I1094">
        <v>0</v>
      </c>
      <c r="J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5</v>
      </c>
      <c r="AF1094">
        <v>0</v>
      </c>
      <c r="AG1094">
        <v>5</v>
      </c>
      <c r="AH1094" t="s">
        <v>13</v>
      </c>
      <c r="AI1094">
        <v>0</v>
      </c>
      <c r="AJ1094">
        <v>0</v>
      </c>
    </row>
    <row r="1095" spans="1:36" x14ac:dyDescent="0.25">
      <c r="A1095" s="3" t="s">
        <v>149</v>
      </c>
      <c r="B1095" s="3" t="s">
        <v>143</v>
      </c>
      <c r="C1095" s="3" t="s">
        <v>201</v>
      </c>
      <c r="D1095" s="3">
        <v>2018</v>
      </c>
      <c r="E1095" s="3">
        <v>8</v>
      </c>
      <c r="F1095" t="s">
        <v>54</v>
      </c>
      <c r="I1095">
        <v>0</v>
      </c>
      <c r="J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 t="s">
        <v>13</v>
      </c>
      <c r="AI1095">
        <v>0</v>
      </c>
      <c r="AJ1095">
        <v>0</v>
      </c>
    </row>
    <row r="1096" spans="1:36" x14ac:dyDescent="0.25">
      <c r="A1096" s="3" t="s">
        <v>149</v>
      </c>
      <c r="B1096" s="3" t="s">
        <v>143</v>
      </c>
      <c r="C1096" s="3" t="s">
        <v>201</v>
      </c>
      <c r="D1096" s="3">
        <v>2018</v>
      </c>
      <c r="E1096" s="3" t="s">
        <v>55</v>
      </c>
      <c r="F1096" t="s">
        <v>16</v>
      </c>
      <c r="I1096">
        <v>0</v>
      </c>
      <c r="J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 t="s">
        <v>13</v>
      </c>
      <c r="AI1096">
        <v>0</v>
      </c>
      <c r="AJ1096">
        <v>0</v>
      </c>
    </row>
    <row r="1097" spans="1:36" x14ac:dyDescent="0.25">
      <c r="A1097" s="3" t="s">
        <v>149</v>
      </c>
      <c r="B1097" s="3" t="s">
        <v>143</v>
      </c>
      <c r="C1097" s="3" t="s">
        <v>201</v>
      </c>
      <c r="D1097" s="3">
        <v>2018</v>
      </c>
      <c r="E1097" s="3" t="s">
        <v>56</v>
      </c>
      <c r="F1097" t="s">
        <v>20</v>
      </c>
      <c r="I1097">
        <v>0</v>
      </c>
      <c r="J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 t="s">
        <v>13</v>
      </c>
      <c r="AI1097">
        <v>0</v>
      </c>
      <c r="AJ1097">
        <v>0</v>
      </c>
    </row>
    <row r="1098" spans="1:36" x14ac:dyDescent="0.25">
      <c r="A1098" s="3" t="s">
        <v>149</v>
      </c>
      <c r="B1098" s="3" t="s">
        <v>143</v>
      </c>
      <c r="C1098" s="3" t="s">
        <v>201</v>
      </c>
      <c r="D1098" s="3">
        <v>2018</v>
      </c>
      <c r="E1098" s="3" t="s">
        <v>57</v>
      </c>
      <c r="F1098" t="s">
        <v>58</v>
      </c>
      <c r="I1098">
        <v>0</v>
      </c>
      <c r="J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 t="s">
        <v>13</v>
      </c>
      <c r="AI1098">
        <v>0</v>
      </c>
      <c r="AJ1098">
        <v>0</v>
      </c>
    </row>
    <row r="1099" spans="1:36" x14ac:dyDescent="0.25">
      <c r="A1099" s="3" t="s">
        <v>149</v>
      </c>
      <c r="B1099" s="3" t="s">
        <v>143</v>
      </c>
      <c r="C1099" s="3" t="s">
        <v>201</v>
      </c>
      <c r="D1099" s="3">
        <v>2018</v>
      </c>
      <c r="E1099" s="3">
        <v>9</v>
      </c>
      <c r="F1099" t="s">
        <v>59</v>
      </c>
      <c r="I1099">
        <v>0</v>
      </c>
      <c r="J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 t="s">
        <v>13</v>
      </c>
      <c r="AI1099">
        <v>0</v>
      </c>
      <c r="AJ1099">
        <v>0</v>
      </c>
    </row>
    <row r="1100" spans="1:36" x14ac:dyDescent="0.25">
      <c r="A1100" s="3" t="s">
        <v>149</v>
      </c>
      <c r="B1100" s="3" t="s">
        <v>143</v>
      </c>
      <c r="C1100" s="3" t="s">
        <v>201</v>
      </c>
      <c r="D1100" s="3">
        <v>2018</v>
      </c>
      <c r="E1100" s="3">
        <v>10</v>
      </c>
      <c r="F1100" t="s">
        <v>60</v>
      </c>
      <c r="I1100">
        <v>0</v>
      </c>
      <c r="J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2</v>
      </c>
      <c r="AF1100">
        <v>0</v>
      </c>
      <c r="AG1100">
        <v>2</v>
      </c>
      <c r="AH1100" t="s">
        <v>13</v>
      </c>
      <c r="AI1100">
        <v>0</v>
      </c>
      <c r="AJ1100">
        <v>0</v>
      </c>
    </row>
    <row r="1101" spans="1:36" x14ac:dyDescent="0.25">
      <c r="A1101" s="3" t="s">
        <v>149</v>
      </c>
      <c r="B1101" s="3" t="s">
        <v>143</v>
      </c>
      <c r="C1101" s="3" t="s">
        <v>201</v>
      </c>
      <c r="D1101" s="3">
        <v>2018</v>
      </c>
      <c r="E1101" s="3">
        <v>11</v>
      </c>
      <c r="F1101" t="s">
        <v>61</v>
      </c>
      <c r="I1101">
        <v>0</v>
      </c>
      <c r="J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2</v>
      </c>
      <c r="AF1101">
        <v>0</v>
      </c>
      <c r="AG1101">
        <v>2</v>
      </c>
      <c r="AH1101" t="s">
        <v>13</v>
      </c>
      <c r="AI1101">
        <v>0</v>
      </c>
      <c r="AJ1101">
        <v>0</v>
      </c>
    </row>
    <row r="1102" spans="1:36" x14ac:dyDescent="0.25">
      <c r="A1102" s="3" t="s">
        <v>149</v>
      </c>
      <c r="B1102" s="3" t="s">
        <v>143</v>
      </c>
      <c r="C1102" s="3" t="s">
        <v>201</v>
      </c>
      <c r="D1102" s="3">
        <v>2018</v>
      </c>
      <c r="E1102" s="3" t="s">
        <v>62</v>
      </c>
      <c r="F1102" t="s">
        <v>63</v>
      </c>
      <c r="I1102">
        <v>0</v>
      </c>
      <c r="J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 t="s">
        <v>13</v>
      </c>
      <c r="AI1102">
        <v>0</v>
      </c>
      <c r="AJ1102">
        <v>0</v>
      </c>
    </row>
    <row r="1103" spans="1:36" x14ac:dyDescent="0.25">
      <c r="A1103" s="3" t="s">
        <v>149</v>
      </c>
      <c r="B1103" s="3" t="s">
        <v>143</v>
      </c>
      <c r="C1103" s="3" t="s">
        <v>201</v>
      </c>
      <c r="D1103" s="3">
        <v>2018</v>
      </c>
      <c r="E1103" s="3" t="s">
        <v>64</v>
      </c>
      <c r="F1103" t="s">
        <v>65</v>
      </c>
      <c r="I1103">
        <v>0</v>
      </c>
      <c r="J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 t="s">
        <v>13</v>
      </c>
      <c r="AI1103">
        <v>0</v>
      </c>
      <c r="AJ1103">
        <v>0</v>
      </c>
    </row>
    <row r="1104" spans="1:36" x14ac:dyDescent="0.25">
      <c r="A1104" s="3" t="s">
        <v>149</v>
      </c>
      <c r="B1104" s="3" t="s">
        <v>143</v>
      </c>
      <c r="C1104" s="3" t="s">
        <v>201</v>
      </c>
      <c r="D1104" s="3">
        <v>2018</v>
      </c>
      <c r="E1104" s="3" t="s">
        <v>66</v>
      </c>
      <c r="F1104" t="s">
        <v>20</v>
      </c>
      <c r="I1104">
        <v>0</v>
      </c>
      <c r="J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 t="s">
        <v>13</v>
      </c>
      <c r="AI1104">
        <v>0</v>
      </c>
      <c r="AJ1104">
        <v>0</v>
      </c>
    </row>
    <row r="1105" spans="1:36" x14ac:dyDescent="0.25">
      <c r="A1105" s="3" t="s">
        <v>149</v>
      </c>
      <c r="B1105" s="3" t="s">
        <v>143</v>
      </c>
      <c r="C1105" s="3" t="s">
        <v>201</v>
      </c>
      <c r="D1105" s="3">
        <v>2018</v>
      </c>
      <c r="E1105" s="3" t="s">
        <v>67</v>
      </c>
      <c r="F1105" t="s">
        <v>18</v>
      </c>
      <c r="I1105">
        <v>0</v>
      </c>
      <c r="J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 t="s">
        <v>13</v>
      </c>
      <c r="AI1105">
        <v>0</v>
      </c>
      <c r="AJ1105">
        <v>0</v>
      </c>
    </row>
    <row r="1106" spans="1:36" x14ac:dyDescent="0.25">
      <c r="A1106" s="3" t="s">
        <v>149</v>
      </c>
      <c r="B1106" s="3" t="s">
        <v>143</v>
      </c>
      <c r="C1106" s="3" t="s">
        <v>201</v>
      </c>
      <c r="D1106" s="3">
        <v>2018</v>
      </c>
      <c r="E1106" s="3">
        <v>12</v>
      </c>
      <c r="F1106" t="s">
        <v>68</v>
      </c>
      <c r="I1106">
        <v>0</v>
      </c>
      <c r="J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 t="s">
        <v>13</v>
      </c>
      <c r="AI1106">
        <v>0</v>
      </c>
      <c r="AJ1106">
        <v>0</v>
      </c>
    </row>
    <row r="1107" spans="1:36" x14ac:dyDescent="0.25">
      <c r="A1107" s="3" t="s">
        <v>149</v>
      </c>
      <c r="B1107" s="3" t="s">
        <v>143</v>
      </c>
      <c r="C1107" s="3" t="s">
        <v>201</v>
      </c>
      <c r="D1107" s="3">
        <v>2018</v>
      </c>
      <c r="E1107" s="3" t="s">
        <v>69</v>
      </c>
      <c r="F1107" t="s">
        <v>70</v>
      </c>
      <c r="I1107">
        <v>0</v>
      </c>
      <c r="J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 t="s">
        <v>13</v>
      </c>
      <c r="AI1107">
        <v>0</v>
      </c>
      <c r="AJ1107">
        <v>0</v>
      </c>
    </row>
    <row r="1108" spans="1:36" x14ac:dyDescent="0.25">
      <c r="A1108" s="3" t="s">
        <v>149</v>
      </c>
      <c r="B1108" s="3" t="s">
        <v>143</v>
      </c>
      <c r="C1108" s="3" t="s">
        <v>201</v>
      </c>
      <c r="D1108" s="3">
        <v>2018</v>
      </c>
      <c r="E1108" s="3" t="s">
        <v>71</v>
      </c>
      <c r="F1108" t="s">
        <v>72</v>
      </c>
      <c r="I1108">
        <v>0</v>
      </c>
      <c r="J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 t="s">
        <v>13</v>
      </c>
      <c r="AI1108">
        <v>0</v>
      </c>
      <c r="AJ1108">
        <v>0</v>
      </c>
    </row>
    <row r="1109" spans="1:36" x14ac:dyDescent="0.25">
      <c r="A1109" s="3" t="s">
        <v>149</v>
      </c>
      <c r="B1109" s="3" t="s">
        <v>143</v>
      </c>
      <c r="C1109" s="3" t="s">
        <v>201</v>
      </c>
      <c r="D1109" s="3">
        <v>2018</v>
      </c>
      <c r="E1109" s="3" t="s">
        <v>73</v>
      </c>
      <c r="F1109" t="s">
        <v>16</v>
      </c>
      <c r="I1109">
        <v>0</v>
      </c>
      <c r="J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 t="s">
        <v>13</v>
      </c>
      <c r="AI1109">
        <v>0</v>
      </c>
      <c r="AJ1109">
        <v>0</v>
      </c>
    </row>
    <row r="1110" spans="1:36" x14ac:dyDescent="0.25">
      <c r="A1110" s="3" t="s">
        <v>149</v>
      </c>
      <c r="B1110" s="3" t="s">
        <v>143</v>
      </c>
      <c r="C1110" s="3" t="s">
        <v>201</v>
      </c>
      <c r="D1110" s="3">
        <v>2018</v>
      </c>
      <c r="E1110" s="3" t="s">
        <v>74</v>
      </c>
      <c r="F1110" t="s">
        <v>20</v>
      </c>
      <c r="I1110">
        <v>0</v>
      </c>
      <c r="J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 t="s">
        <v>13</v>
      </c>
      <c r="AI1110">
        <v>0</v>
      </c>
      <c r="AJ1110">
        <v>0</v>
      </c>
    </row>
    <row r="1111" spans="1:36" x14ac:dyDescent="0.25">
      <c r="A1111" s="3" t="s">
        <v>149</v>
      </c>
      <c r="B1111" s="3" t="s">
        <v>143</v>
      </c>
      <c r="C1111" s="3" t="s">
        <v>201</v>
      </c>
      <c r="D1111" s="3">
        <v>2018</v>
      </c>
      <c r="E1111" s="3">
        <v>0</v>
      </c>
      <c r="F1111" t="s">
        <v>75</v>
      </c>
      <c r="I1111">
        <v>0</v>
      </c>
      <c r="J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</row>
    <row r="1112" spans="1:36" x14ac:dyDescent="0.25">
      <c r="A1112" s="3" t="s">
        <v>149</v>
      </c>
      <c r="B1112" s="3" t="s">
        <v>143</v>
      </c>
      <c r="C1112" s="3" t="s">
        <v>201</v>
      </c>
      <c r="D1112" s="3">
        <v>2018</v>
      </c>
      <c r="E1112" s="3">
        <v>13</v>
      </c>
      <c r="F1112" t="s">
        <v>76</v>
      </c>
      <c r="I1112">
        <v>0</v>
      </c>
      <c r="J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2</v>
      </c>
      <c r="AF1112">
        <v>0</v>
      </c>
      <c r="AG1112">
        <v>8</v>
      </c>
      <c r="AH1112" t="s">
        <v>13</v>
      </c>
      <c r="AI1112">
        <v>0</v>
      </c>
      <c r="AJ1112">
        <v>0</v>
      </c>
    </row>
    <row r="1113" spans="1:36" x14ac:dyDescent="0.25">
      <c r="A1113" s="3" t="s">
        <v>149</v>
      </c>
      <c r="B1113" s="3" t="s">
        <v>143</v>
      </c>
      <c r="C1113" s="3" t="s">
        <v>201</v>
      </c>
      <c r="D1113" s="3">
        <v>2018</v>
      </c>
      <c r="E1113" s="3" t="s">
        <v>77</v>
      </c>
      <c r="F1113" t="s">
        <v>78</v>
      </c>
      <c r="I1113">
        <v>0</v>
      </c>
      <c r="J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2</v>
      </c>
      <c r="AF1113">
        <v>0</v>
      </c>
      <c r="AG1113">
        <v>8</v>
      </c>
      <c r="AH1113" t="s">
        <v>13</v>
      </c>
      <c r="AI1113">
        <v>0</v>
      </c>
      <c r="AJ1113">
        <v>0</v>
      </c>
    </row>
    <row r="1114" spans="1:36" x14ac:dyDescent="0.25">
      <c r="A1114" s="3" t="s">
        <v>149</v>
      </c>
      <c r="B1114" s="3" t="s">
        <v>143</v>
      </c>
      <c r="C1114" s="3" t="s">
        <v>201</v>
      </c>
      <c r="D1114" s="3">
        <v>2018</v>
      </c>
      <c r="E1114" s="3" t="s">
        <v>79</v>
      </c>
      <c r="F1114" t="s">
        <v>80</v>
      </c>
      <c r="I1114">
        <v>0</v>
      </c>
      <c r="J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 t="s">
        <v>13</v>
      </c>
      <c r="AI1114">
        <v>0</v>
      </c>
      <c r="AJ1114">
        <v>0</v>
      </c>
    </row>
    <row r="1115" spans="1:36" x14ac:dyDescent="0.25">
      <c r="A1115" s="3" t="s">
        <v>149</v>
      </c>
      <c r="B1115" s="3" t="s">
        <v>143</v>
      </c>
      <c r="C1115" s="3" t="s">
        <v>201</v>
      </c>
      <c r="D1115" s="3">
        <v>2018</v>
      </c>
      <c r="E1115" s="3">
        <v>14</v>
      </c>
      <c r="F1115" t="s">
        <v>81</v>
      </c>
      <c r="I1115">
        <v>0</v>
      </c>
      <c r="J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5</v>
      </c>
      <c r="AF1115">
        <v>0</v>
      </c>
      <c r="AG1115">
        <v>88</v>
      </c>
      <c r="AH1115" t="s">
        <v>13</v>
      </c>
      <c r="AI1115">
        <v>0</v>
      </c>
      <c r="AJ1115">
        <v>0</v>
      </c>
    </row>
    <row r="1116" spans="1:36" x14ac:dyDescent="0.25">
      <c r="A1116" s="3" t="s">
        <v>149</v>
      </c>
      <c r="B1116" s="3" t="s">
        <v>143</v>
      </c>
      <c r="C1116" s="3" t="s">
        <v>201</v>
      </c>
      <c r="D1116" s="3">
        <v>2018</v>
      </c>
      <c r="E1116" s="3" t="s">
        <v>82</v>
      </c>
      <c r="F1116" t="s">
        <v>83</v>
      </c>
      <c r="I1116">
        <v>0</v>
      </c>
      <c r="J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8</v>
      </c>
      <c r="AH1116" t="s">
        <v>13</v>
      </c>
      <c r="AI1116">
        <v>0</v>
      </c>
      <c r="AJ1116">
        <v>0</v>
      </c>
    </row>
    <row r="1117" spans="1:36" x14ac:dyDescent="0.25">
      <c r="A1117" s="3" t="s">
        <v>149</v>
      </c>
      <c r="B1117" s="3" t="s">
        <v>143</v>
      </c>
      <c r="C1117" s="3" t="s">
        <v>201</v>
      </c>
      <c r="D1117" s="3">
        <v>2018</v>
      </c>
      <c r="E1117" s="3" t="s">
        <v>84</v>
      </c>
      <c r="F1117" t="s">
        <v>85</v>
      </c>
      <c r="I1117">
        <v>0</v>
      </c>
      <c r="J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 t="s">
        <v>13</v>
      </c>
      <c r="AI1117">
        <v>0</v>
      </c>
      <c r="AJ1117">
        <v>0</v>
      </c>
    </row>
    <row r="1118" spans="1:36" x14ac:dyDescent="0.25">
      <c r="A1118" s="3" t="s">
        <v>149</v>
      </c>
      <c r="B1118" s="3" t="s">
        <v>143</v>
      </c>
      <c r="C1118" s="3" t="s">
        <v>201</v>
      </c>
      <c r="D1118" s="3">
        <v>2018</v>
      </c>
      <c r="E1118" s="3" t="s">
        <v>86</v>
      </c>
      <c r="F1118" t="s">
        <v>87</v>
      </c>
      <c r="I1118">
        <v>0</v>
      </c>
      <c r="J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 t="s">
        <v>13</v>
      </c>
      <c r="AI1118">
        <v>0</v>
      </c>
      <c r="AJ1118">
        <v>0</v>
      </c>
    </row>
    <row r="1119" spans="1:36" x14ac:dyDescent="0.25">
      <c r="A1119" s="3" t="s">
        <v>149</v>
      </c>
      <c r="B1119" s="3" t="s">
        <v>143</v>
      </c>
      <c r="C1119" s="3" t="s">
        <v>201</v>
      </c>
      <c r="D1119" s="3">
        <v>2018</v>
      </c>
      <c r="E1119" s="3" t="s">
        <v>88</v>
      </c>
      <c r="F1119" t="s">
        <v>89</v>
      </c>
      <c r="I1119">
        <v>0</v>
      </c>
      <c r="J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5</v>
      </c>
      <c r="AF1119">
        <v>0</v>
      </c>
      <c r="AG1119">
        <v>84</v>
      </c>
      <c r="AH1119" t="s">
        <v>13</v>
      </c>
      <c r="AI1119">
        <v>0</v>
      </c>
      <c r="AJ1119">
        <v>0</v>
      </c>
    </row>
    <row r="1120" spans="1:36" x14ac:dyDescent="0.25">
      <c r="A1120" s="3" t="s">
        <v>149</v>
      </c>
      <c r="B1120" s="3" t="s">
        <v>143</v>
      </c>
      <c r="C1120" s="3" t="s">
        <v>201</v>
      </c>
      <c r="D1120" s="3">
        <v>2018</v>
      </c>
      <c r="E1120" s="3" t="s">
        <v>90</v>
      </c>
      <c r="F1120" t="s">
        <v>91</v>
      </c>
      <c r="I1120">
        <v>0</v>
      </c>
      <c r="J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 t="s">
        <v>13</v>
      </c>
      <c r="AI1120">
        <v>0</v>
      </c>
      <c r="AJ1120">
        <v>0</v>
      </c>
    </row>
    <row r="1121" spans="1:36" x14ac:dyDescent="0.25">
      <c r="A1121" s="3" t="s">
        <v>149</v>
      </c>
      <c r="B1121" s="3" t="s">
        <v>143</v>
      </c>
      <c r="C1121" s="3" t="s">
        <v>201</v>
      </c>
      <c r="D1121" s="3">
        <v>2018</v>
      </c>
      <c r="E1121" s="3" t="s">
        <v>92</v>
      </c>
      <c r="F1121" t="s">
        <v>93</v>
      </c>
      <c r="I1121">
        <v>0</v>
      </c>
      <c r="J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 t="s">
        <v>13</v>
      </c>
      <c r="AI1121">
        <v>0</v>
      </c>
      <c r="AJ1121">
        <v>0</v>
      </c>
    </row>
    <row r="1122" spans="1:36" x14ac:dyDescent="0.25">
      <c r="A1122" s="3" t="s">
        <v>149</v>
      </c>
      <c r="B1122" s="3" t="s">
        <v>143</v>
      </c>
      <c r="C1122" s="3" t="s">
        <v>201</v>
      </c>
      <c r="D1122" s="3">
        <v>2018</v>
      </c>
      <c r="E1122" s="3">
        <v>15</v>
      </c>
      <c r="F1122" t="s">
        <v>94</v>
      </c>
      <c r="I1122">
        <v>0</v>
      </c>
      <c r="J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2</v>
      </c>
      <c r="AF1122">
        <v>0</v>
      </c>
      <c r="AG1122">
        <v>8</v>
      </c>
      <c r="AH1122" t="s">
        <v>13</v>
      </c>
      <c r="AI1122">
        <v>0</v>
      </c>
      <c r="AJ1122">
        <v>0</v>
      </c>
    </row>
    <row r="1123" spans="1:36" x14ac:dyDescent="0.25">
      <c r="A1123" s="3" t="s">
        <v>149</v>
      </c>
      <c r="B1123" s="3" t="s">
        <v>143</v>
      </c>
      <c r="C1123" s="3" t="s">
        <v>201</v>
      </c>
      <c r="D1123" s="3">
        <v>2018</v>
      </c>
      <c r="E1123" s="3" t="s">
        <v>95</v>
      </c>
      <c r="F1123" t="s">
        <v>96</v>
      </c>
      <c r="I1123">
        <v>0</v>
      </c>
      <c r="J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1</v>
      </c>
      <c r="AF1123">
        <v>0</v>
      </c>
      <c r="AG1123">
        <v>0</v>
      </c>
      <c r="AH1123" t="s">
        <v>13</v>
      </c>
      <c r="AI1123">
        <v>0</v>
      </c>
      <c r="AJ1123">
        <v>0</v>
      </c>
    </row>
    <row r="1124" spans="1:36" x14ac:dyDescent="0.25">
      <c r="A1124" s="3" t="s">
        <v>149</v>
      </c>
      <c r="B1124" s="3" t="s">
        <v>143</v>
      </c>
      <c r="C1124" s="3" t="s">
        <v>201</v>
      </c>
      <c r="D1124" s="3">
        <v>2018</v>
      </c>
      <c r="E1124" s="3">
        <v>0</v>
      </c>
      <c r="F1124" t="s">
        <v>97</v>
      </c>
      <c r="I1124">
        <v>0</v>
      </c>
      <c r="J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</row>
    <row r="1125" spans="1:36" x14ac:dyDescent="0.25">
      <c r="A1125" s="3" t="s">
        <v>149</v>
      </c>
      <c r="B1125" s="3" t="s">
        <v>143</v>
      </c>
      <c r="C1125" s="3" t="s">
        <v>201</v>
      </c>
      <c r="D1125" s="3">
        <v>2018</v>
      </c>
      <c r="E1125" s="3">
        <v>0</v>
      </c>
      <c r="F1125" t="s">
        <v>98</v>
      </c>
      <c r="I1125">
        <v>6</v>
      </c>
      <c r="J1125">
        <v>6</v>
      </c>
      <c r="M1125">
        <v>6</v>
      </c>
      <c r="N1125">
        <v>0</v>
      </c>
      <c r="O1125">
        <v>6</v>
      </c>
      <c r="P1125">
        <v>0</v>
      </c>
      <c r="Q1125">
        <v>6</v>
      </c>
      <c r="R1125">
        <v>0</v>
      </c>
      <c r="S1125">
        <v>6</v>
      </c>
      <c r="T1125">
        <v>0</v>
      </c>
      <c r="U1125">
        <v>6</v>
      </c>
      <c r="V1125">
        <v>0</v>
      </c>
      <c r="W1125">
        <v>6</v>
      </c>
      <c r="X1125">
        <v>0</v>
      </c>
      <c r="Y1125">
        <v>6</v>
      </c>
      <c r="Z1125">
        <v>0</v>
      </c>
      <c r="AA1125">
        <v>6</v>
      </c>
      <c r="AB1125">
        <v>0</v>
      </c>
      <c r="AC1125">
        <v>6</v>
      </c>
      <c r="AD1125">
        <v>0</v>
      </c>
      <c r="AE1125">
        <v>8</v>
      </c>
      <c r="AF1125">
        <v>6</v>
      </c>
      <c r="AG1125">
        <v>15</v>
      </c>
      <c r="AH1125" t="s">
        <v>13</v>
      </c>
      <c r="AI1125">
        <v>0</v>
      </c>
      <c r="AJ1125">
        <v>0</v>
      </c>
    </row>
    <row r="1126" spans="1:36" x14ac:dyDescent="0.25">
      <c r="A1126" s="3" t="s">
        <v>149</v>
      </c>
      <c r="B1126" s="3" t="s">
        <v>143</v>
      </c>
      <c r="C1126" s="3" t="s">
        <v>201</v>
      </c>
      <c r="D1126" s="3">
        <v>2018</v>
      </c>
      <c r="E1126" s="3">
        <v>0</v>
      </c>
      <c r="F1126" t="s">
        <v>99</v>
      </c>
      <c r="I1126">
        <v>8</v>
      </c>
      <c r="J1126">
        <v>8</v>
      </c>
      <c r="M1126">
        <v>8</v>
      </c>
      <c r="N1126">
        <v>0</v>
      </c>
      <c r="O1126">
        <v>8</v>
      </c>
      <c r="P1126">
        <v>0</v>
      </c>
      <c r="Q1126">
        <v>8</v>
      </c>
      <c r="R1126">
        <v>0</v>
      </c>
      <c r="S1126">
        <v>8</v>
      </c>
      <c r="T1126">
        <v>0</v>
      </c>
      <c r="U1126">
        <v>8</v>
      </c>
      <c r="V1126">
        <v>0</v>
      </c>
      <c r="W1126">
        <v>8</v>
      </c>
      <c r="X1126">
        <v>0</v>
      </c>
      <c r="Y1126">
        <v>8</v>
      </c>
      <c r="Z1126">
        <v>0</v>
      </c>
      <c r="AA1126">
        <v>8</v>
      </c>
      <c r="AB1126">
        <v>0</v>
      </c>
      <c r="AC1126">
        <v>8</v>
      </c>
      <c r="AD1126">
        <v>0</v>
      </c>
      <c r="AE1126">
        <v>8</v>
      </c>
      <c r="AF1126">
        <v>8</v>
      </c>
      <c r="AG1126">
        <v>18</v>
      </c>
      <c r="AH1126" t="s">
        <v>13</v>
      </c>
      <c r="AI1126">
        <v>0</v>
      </c>
      <c r="AJ1126">
        <v>0</v>
      </c>
    </row>
    <row r="1127" spans="1:36" x14ac:dyDescent="0.25">
      <c r="A1127" s="3" t="s">
        <v>149</v>
      </c>
      <c r="B1127" s="3" t="s">
        <v>143</v>
      </c>
      <c r="C1127" s="3" t="s">
        <v>201</v>
      </c>
      <c r="D1127" s="3">
        <v>2018</v>
      </c>
      <c r="E1127" s="3">
        <v>0</v>
      </c>
      <c r="F1127" t="s">
        <v>100</v>
      </c>
      <c r="I1127">
        <v>0</v>
      </c>
      <c r="J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 t="s">
        <v>13</v>
      </c>
      <c r="AI1127">
        <v>0</v>
      </c>
      <c r="AJ1127">
        <v>0</v>
      </c>
    </row>
    <row r="1128" spans="1:36" x14ac:dyDescent="0.25">
      <c r="A1128" s="3" t="s">
        <v>149</v>
      </c>
      <c r="B1128" s="3" t="s">
        <v>143</v>
      </c>
      <c r="C1128" s="3" t="s">
        <v>201</v>
      </c>
      <c r="D1128" s="3">
        <v>2018</v>
      </c>
      <c r="E1128" s="3">
        <v>0</v>
      </c>
      <c r="F1128" t="s">
        <v>101</v>
      </c>
      <c r="I1128">
        <v>6</v>
      </c>
      <c r="J1128">
        <v>6</v>
      </c>
      <c r="M1128">
        <v>6</v>
      </c>
      <c r="N1128">
        <v>0</v>
      </c>
      <c r="O1128">
        <v>6</v>
      </c>
      <c r="P1128">
        <v>0</v>
      </c>
      <c r="Q1128">
        <v>6</v>
      </c>
      <c r="R1128">
        <v>0</v>
      </c>
      <c r="S1128">
        <v>6</v>
      </c>
      <c r="T1128">
        <v>0</v>
      </c>
      <c r="U1128">
        <v>6</v>
      </c>
      <c r="V1128">
        <v>0</v>
      </c>
      <c r="W1128">
        <v>6</v>
      </c>
      <c r="X1128">
        <v>0</v>
      </c>
      <c r="Y1128">
        <v>6</v>
      </c>
      <c r="Z1128">
        <v>0</v>
      </c>
      <c r="AA1128">
        <v>6</v>
      </c>
      <c r="AB1128">
        <v>0</v>
      </c>
      <c r="AC1128">
        <v>6</v>
      </c>
      <c r="AD1128">
        <v>0</v>
      </c>
      <c r="AE1128">
        <v>8</v>
      </c>
      <c r="AF1128">
        <v>6</v>
      </c>
      <c r="AG1128">
        <v>15</v>
      </c>
      <c r="AH1128" t="s">
        <v>13</v>
      </c>
      <c r="AI1128">
        <v>0</v>
      </c>
      <c r="AJ1128">
        <v>0</v>
      </c>
    </row>
    <row r="1129" spans="1:36" x14ac:dyDescent="0.25">
      <c r="A1129" s="3" t="s">
        <v>149</v>
      </c>
      <c r="B1129" s="3" t="s">
        <v>143</v>
      </c>
      <c r="C1129" s="3" t="s">
        <v>201</v>
      </c>
      <c r="D1129" s="3">
        <v>2018</v>
      </c>
      <c r="E1129" s="3">
        <v>0</v>
      </c>
      <c r="F1129" t="s">
        <v>102</v>
      </c>
      <c r="I1129">
        <v>0</v>
      </c>
      <c r="J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5</v>
      </c>
      <c r="AF1129">
        <v>0</v>
      </c>
      <c r="AG1129">
        <v>88</v>
      </c>
      <c r="AH1129" t="s">
        <v>13</v>
      </c>
      <c r="AI1129">
        <v>0</v>
      </c>
      <c r="AJ1129">
        <v>0</v>
      </c>
    </row>
    <row r="1130" spans="1:36" x14ac:dyDescent="0.25">
      <c r="A1130" s="3" t="s">
        <v>149</v>
      </c>
      <c r="B1130" s="3" t="s">
        <v>143</v>
      </c>
      <c r="C1130" s="3" t="s">
        <v>201</v>
      </c>
      <c r="D1130" s="3">
        <v>2018</v>
      </c>
      <c r="E1130" s="3">
        <v>0</v>
      </c>
      <c r="F1130" t="s">
        <v>103</v>
      </c>
      <c r="I1130">
        <v>0</v>
      </c>
      <c r="J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1</v>
      </c>
      <c r="AF1130">
        <v>0</v>
      </c>
      <c r="AG1130">
        <v>0</v>
      </c>
      <c r="AH1130" t="s">
        <v>13</v>
      </c>
      <c r="AI1130">
        <v>0</v>
      </c>
      <c r="AJ1130">
        <v>0</v>
      </c>
    </row>
    <row r="1131" spans="1:36" x14ac:dyDescent="0.25">
      <c r="A1131" s="3" t="s">
        <v>149</v>
      </c>
      <c r="B1131" s="3" t="s">
        <v>143</v>
      </c>
      <c r="C1131" s="3" t="s">
        <v>201</v>
      </c>
      <c r="D1131" s="3">
        <v>2018</v>
      </c>
      <c r="E1131" s="3">
        <v>0</v>
      </c>
      <c r="F1131" t="s">
        <v>104</v>
      </c>
      <c r="I1131">
        <v>0</v>
      </c>
      <c r="J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</row>
    <row r="1132" spans="1:36" x14ac:dyDescent="0.25">
      <c r="A1132" s="3" t="s">
        <v>149</v>
      </c>
      <c r="B1132" s="3" t="s">
        <v>143</v>
      </c>
      <c r="C1132" s="3" t="s">
        <v>201</v>
      </c>
      <c r="D1132" s="3">
        <v>2018</v>
      </c>
      <c r="E1132" s="3">
        <v>16</v>
      </c>
      <c r="F1132" t="s">
        <v>202</v>
      </c>
      <c r="I1132">
        <v>0</v>
      </c>
      <c r="J1132">
        <v>0</v>
      </c>
      <c r="M1132">
        <v>2</v>
      </c>
      <c r="N1132">
        <v>2</v>
      </c>
      <c r="O1132">
        <v>4</v>
      </c>
      <c r="P1132">
        <v>2</v>
      </c>
      <c r="Q1132">
        <v>4</v>
      </c>
      <c r="R1132">
        <v>0</v>
      </c>
      <c r="S1132">
        <v>4</v>
      </c>
      <c r="T1132">
        <v>0</v>
      </c>
      <c r="U1132">
        <v>4</v>
      </c>
      <c r="V1132">
        <v>0</v>
      </c>
      <c r="W1132">
        <v>4</v>
      </c>
      <c r="X1132">
        <v>0</v>
      </c>
      <c r="Y1132">
        <v>4</v>
      </c>
      <c r="Z1132">
        <v>0</v>
      </c>
      <c r="AA1132">
        <v>4</v>
      </c>
      <c r="AB1132">
        <v>0</v>
      </c>
      <c r="AC1132">
        <v>4</v>
      </c>
      <c r="AD1132">
        <v>0</v>
      </c>
      <c r="AE1132">
        <v>6</v>
      </c>
      <c r="AF1132">
        <v>4</v>
      </c>
      <c r="AG1132">
        <v>4</v>
      </c>
      <c r="AH1132" t="s">
        <v>162</v>
      </c>
      <c r="AI1132" t="s">
        <v>203</v>
      </c>
      <c r="AJ1132" t="s">
        <v>204</v>
      </c>
    </row>
    <row r="1133" spans="1:36" x14ac:dyDescent="0.25">
      <c r="A1133" s="3" t="s">
        <v>149</v>
      </c>
      <c r="B1133" s="3" t="s">
        <v>143</v>
      </c>
      <c r="C1133" s="3" t="s">
        <v>201</v>
      </c>
      <c r="D1133" s="3">
        <v>2018</v>
      </c>
      <c r="E1133" s="3">
        <v>17</v>
      </c>
      <c r="F1133" t="s">
        <v>205</v>
      </c>
      <c r="I1133">
        <v>0</v>
      </c>
      <c r="J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6</v>
      </c>
      <c r="AF1133">
        <v>0</v>
      </c>
      <c r="AG1133">
        <v>0</v>
      </c>
      <c r="AH1133" t="s">
        <v>13</v>
      </c>
      <c r="AI1133">
        <v>0</v>
      </c>
      <c r="AJ1133">
        <v>0</v>
      </c>
    </row>
    <row r="1134" spans="1:36" x14ac:dyDescent="0.25">
      <c r="A1134" s="3" t="s">
        <v>149</v>
      </c>
      <c r="B1134" s="3" t="s">
        <v>143</v>
      </c>
      <c r="C1134" s="3" t="s">
        <v>201</v>
      </c>
      <c r="D1134" s="3">
        <v>2018</v>
      </c>
      <c r="E1134" s="3">
        <v>18</v>
      </c>
      <c r="F1134" t="s">
        <v>206</v>
      </c>
      <c r="I1134">
        <v>0</v>
      </c>
      <c r="J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3</v>
      </c>
      <c r="AF1134">
        <v>0</v>
      </c>
      <c r="AG1134">
        <v>0</v>
      </c>
      <c r="AH1134" t="s">
        <v>13</v>
      </c>
      <c r="AI1134">
        <v>0</v>
      </c>
      <c r="AJ1134">
        <v>0</v>
      </c>
    </row>
    <row r="1135" spans="1:36" x14ac:dyDescent="0.25">
      <c r="A1135" s="3" t="s">
        <v>149</v>
      </c>
      <c r="B1135" s="3" t="s">
        <v>143</v>
      </c>
      <c r="C1135" s="3" t="s">
        <v>201</v>
      </c>
      <c r="D1135" s="3">
        <v>2018</v>
      </c>
      <c r="E1135" s="3">
        <v>19</v>
      </c>
      <c r="F1135" t="s">
        <v>207</v>
      </c>
      <c r="I1135">
        <v>0</v>
      </c>
      <c r="J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2</v>
      </c>
      <c r="AF1135">
        <v>0</v>
      </c>
      <c r="AG1135">
        <v>0</v>
      </c>
      <c r="AH1135" t="s">
        <v>13</v>
      </c>
      <c r="AI1135">
        <v>0</v>
      </c>
      <c r="AJ1135">
        <v>0</v>
      </c>
    </row>
    <row r="1136" spans="1:36" x14ac:dyDescent="0.25">
      <c r="A1136" s="3" t="s">
        <v>149</v>
      </c>
      <c r="B1136" s="3" t="s">
        <v>143</v>
      </c>
      <c r="C1136" s="3" t="s">
        <v>201</v>
      </c>
      <c r="D1136" s="3">
        <v>2018</v>
      </c>
      <c r="E1136" s="3">
        <v>20</v>
      </c>
      <c r="F1136" t="s">
        <v>208</v>
      </c>
      <c r="I1136">
        <v>1</v>
      </c>
      <c r="J1136">
        <v>1</v>
      </c>
      <c r="M1136">
        <v>2</v>
      </c>
      <c r="N1136">
        <v>1</v>
      </c>
      <c r="O1136">
        <v>3</v>
      </c>
      <c r="P1136">
        <v>1</v>
      </c>
      <c r="Q1136">
        <v>4</v>
      </c>
      <c r="R1136">
        <v>1</v>
      </c>
      <c r="S1136">
        <v>4</v>
      </c>
      <c r="T1136">
        <v>0</v>
      </c>
      <c r="U1136">
        <v>4</v>
      </c>
      <c r="V1136">
        <v>0</v>
      </c>
      <c r="W1136">
        <v>4</v>
      </c>
      <c r="X1136">
        <v>0</v>
      </c>
      <c r="Y1136">
        <v>4</v>
      </c>
      <c r="Z1136">
        <v>0</v>
      </c>
      <c r="AA1136">
        <v>4</v>
      </c>
      <c r="AB1136">
        <v>0</v>
      </c>
      <c r="AC1136">
        <v>4</v>
      </c>
      <c r="AD1136">
        <v>0</v>
      </c>
      <c r="AE1136">
        <v>10</v>
      </c>
      <c r="AF1136">
        <v>4</v>
      </c>
      <c r="AG1136">
        <v>4</v>
      </c>
      <c r="AH1136" t="s">
        <v>162</v>
      </c>
      <c r="AI1136" t="s">
        <v>209</v>
      </c>
      <c r="AJ1136" t="s">
        <v>210</v>
      </c>
    </row>
    <row r="1137" spans="1:36" x14ac:dyDescent="0.25">
      <c r="A1137" s="3" t="s">
        <v>149</v>
      </c>
      <c r="B1137" s="3" t="s">
        <v>143</v>
      </c>
      <c r="C1137" s="3" t="s">
        <v>201</v>
      </c>
      <c r="D1137" s="3">
        <v>2018</v>
      </c>
      <c r="E1137" s="3">
        <v>21</v>
      </c>
      <c r="F1137">
        <v>0</v>
      </c>
      <c r="I1137">
        <v>0</v>
      </c>
      <c r="J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 t="s">
        <v>13</v>
      </c>
      <c r="AI1137">
        <v>0</v>
      </c>
      <c r="AJ1137">
        <v>0</v>
      </c>
    </row>
    <row r="1138" spans="1:36" x14ac:dyDescent="0.25">
      <c r="A1138" s="3" t="s">
        <v>149</v>
      </c>
      <c r="B1138" s="3" t="s">
        <v>143</v>
      </c>
      <c r="C1138" s="3" t="s">
        <v>201</v>
      </c>
      <c r="D1138" s="3">
        <v>2018</v>
      </c>
      <c r="E1138" s="3">
        <v>22</v>
      </c>
      <c r="F1138">
        <v>0</v>
      </c>
      <c r="I1138">
        <v>0</v>
      </c>
      <c r="J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 t="s">
        <v>13</v>
      </c>
      <c r="AI1138">
        <v>0</v>
      </c>
      <c r="AJ1138">
        <v>0</v>
      </c>
    </row>
    <row r="1139" spans="1:36" x14ac:dyDescent="0.25">
      <c r="A1139" s="3" t="s">
        <v>149</v>
      </c>
      <c r="B1139" s="3" t="s">
        <v>143</v>
      </c>
      <c r="C1139" s="3" t="s">
        <v>201</v>
      </c>
      <c r="D1139" s="3">
        <v>2018</v>
      </c>
      <c r="E1139" s="3">
        <v>23</v>
      </c>
      <c r="F1139">
        <v>0</v>
      </c>
      <c r="I1139">
        <v>0</v>
      </c>
      <c r="J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 t="s">
        <v>13</v>
      </c>
      <c r="AI1139">
        <v>0</v>
      </c>
      <c r="AJ1139">
        <v>0</v>
      </c>
    </row>
    <row r="1140" spans="1:36" x14ac:dyDescent="0.25">
      <c r="A1140" s="3" t="s">
        <v>149</v>
      </c>
      <c r="B1140" s="3" t="s">
        <v>143</v>
      </c>
      <c r="C1140" s="3" t="s">
        <v>201</v>
      </c>
      <c r="D1140" s="3">
        <v>2018</v>
      </c>
      <c r="E1140" s="3">
        <v>24</v>
      </c>
      <c r="F1140">
        <v>0</v>
      </c>
      <c r="I1140">
        <v>0</v>
      </c>
      <c r="J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 t="s">
        <v>13</v>
      </c>
      <c r="AI1140">
        <v>0</v>
      </c>
      <c r="AJ1140">
        <v>0</v>
      </c>
    </row>
    <row r="1141" spans="1:36" x14ac:dyDescent="0.25">
      <c r="A1141" s="3" t="s">
        <v>149</v>
      </c>
      <c r="B1141" s="3" t="s">
        <v>143</v>
      </c>
      <c r="C1141" s="3" t="s">
        <v>201</v>
      </c>
      <c r="D1141" s="3">
        <v>2018</v>
      </c>
      <c r="E1141" s="3">
        <v>25</v>
      </c>
      <c r="F1141">
        <v>0</v>
      </c>
      <c r="I1141">
        <v>0</v>
      </c>
      <c r="J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 t="s">
        <v>13</v>
      </c>
      <c r="AI1141">
        <v>0</v>
      </c>
      <c r="AJ1141">
        <v>0</v>
      </c>
    </row>
    <row r="1142" spans="1:36" x14ac:dyDescent="0.25">
      <c r="A1142" s="3" t="s">
        <v>149</v>
      </c>
      <c r="B1142" s="3" t="s">
        <v>141</v>
      </c>
      <c r="C1142" s="3" t="s">
        <v>211</v>
      </c>
      <c r="D1142" s="3">
        <v>2018</v>
      </c>
      <c r="E1142" s="3">
        <v>0</v>
      </c>
      <c r="F1142" t="s">
        <v>12</v>
      </c>
      <c r="I1142">
        <v>0</v>
      </c>
      <c r="J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</row>
    <row r="1143" spans="1:36" x14ac:dyDescent="0.25">
      <c r="A1143" s="3" t="s">
        <v>149</v>
      </c>
      <c r="B1143" s="3" t="s">
        <v>141</v>
      </c>
      <c r="C1143" s="3" t="s">
        <v>211</v>
      </c>
      <c r="D1143" s="3">
        <v>2018</v>
      </c>
      <c r="E1143" s="3">
        <v>1</v>
      </c>
      <c r="F1143" t="s">
        <v>14</v>
      </c>
      <c r="I1143">
        <v>0</v>
      </c>
      <c r="J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 t="s">
        <v>13</v>
      </c>
      <c r="AI1143">
        <v>0</v>
      </c>
      <c r="AJ1143">
        <v>0</v>
      </c>
    </row>
    <row r="1144" spans="1:36" x14ac:dyDescent="0.25">
      <c r="A1144" s="3" t="s">
        <v>149</v>
      </c>
      <c r="B1144" s="3" t="s">
        <v>141</v>
      </c>
      <c r="C1144" s="3" t="s">
        <v>211</v>
      </c>
      <c r="D1144" s="3">
        <v>2018</v>
      </c>
      <c r="E1144" s="3" t="s">
        <v>15</v>
      </c>
      <c r="F1144" t="s">
        <v>16</v>
      </c>
      <c r="I1144">
        <v>0</v>
      </c>
      <c r="J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 t="s">
        <v>13</v>
      </c>
      <c r="AI1144">
        <v>0</v>
      </c>
      <c r="AJ1144">
        <v>0</v>
      </c>
    </row>
    <row r="1145" spans="1:36" x14ac:dyDescent="0.25">
      <c r="A1145" s="3" t="s">
        <v>149</v>
      </c>
      <c r="B1145" s="3" t="s">
        <v>141</v>
      </c>
      <c r="C1145" s="3" t="s">
        <v>211</v>
      </c>
      <c r="D1145" s="3">
        <v>2018</v>
      </c>
      <c r="E1145" s="3" t="s">
        <v>17</v>
      </c>
      <c r="F1145" t="s">
        <v>18</v>
      </c>
      <c r="I1145">
        <v>0</v>
      </c>
      <c r="J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 t="s">
        <v>13</v>
      </c>
      <c r="AI1145">
        <v>0</v>
      </c>
      <c r="AJ1145">
        <v>0</v>
      </c>
    </row>
    <row r="1146" spans="1:36" x14ac:dyDescent="0.25">
      <c r="A1146" s="3" t="s">
        <v>149</v>
      </c>
      <c r="B1146" s="3" t="s">
        <v>141</v>
      </c>
      <c r="C1146" s="3" t="s">
        <v>211</v>
      </c>
      <c r="D1146" s="3">
        <v>2018</v>
      </c>
      <c r="E1146" s="3" t="s">
        <v>19</v>
      </c>
      <c r="F1146" t="s">
        <v>20</v>
      </c>
      <c r="I1146">
        <v>0</v>
      </c>
      <c r="J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 t="s">
        <v>13</v>
      </c>
      <c r="AI1146">
        <v>0</v>
      </c>
      <c r="AJ1146">
        <v>0</v>
      </c>
    </row>
    <row r="1147" spans="1:36" x14ac:dyDescent="0.25">
      <c r="A1147" s="3" t="s">
        <v>149</v>
      </c>
      <c r="B1147" s="3" t="s">
        <v>141</v>
      </c>
      <c r="C1147" s="3" t="s">
        <v>211</v>
      </c>
      <c r="D1147" s="3">
        <v>2018</v>
      </c>
      <c r="E1147" s="3">
        <v>2</v>
      </c>
      <c r="F1147" t="s">
        <v>21</v>
      </c>
      <c r="I1147">
        <v>0</v>
      </c>
      <c r="J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 t="s">
        <v>13</v>
      </c>
      <c r="AI1147">
        <v>0</v>
      </c>
      <c r="AJ1147">
        <v>0</v>
      </c>
    </row>
    <row r="1148" spans="1:36" x14ac:dyDescent="0.25">
      <c r="A1148" s="3" t="s">
        <v>149</v>
      </c>
      <c r="B1148" s="3" t="s">
        <v>141</v>
      </c>
      <c r="C1148" s="3" t="s">
        <v>211</v>
      </c>
      <c r="D1148" s="3">
        <v>2018</v>
      </c>
      <c r="E1148" s="3" t="s">
        <v>22</v>
      </c>
      <c r="F1148" t="s">
        <v>16</v>
      </c>
      <c r="I1148">
        <v>0</v>
      </c>
      <c r="J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 t="s">
        <v>13</v>
      </c>
      <c r="AI1148">
        <v>0</v>
      </c>
      <c r="AJ1148">
        <v>0</v>
      </c>
    </row>
    <row r="1149" spans="1:36" x14ac:dyDescent="0.25">
      <c r="A1149" s="3" t="s">
        <v>149</v>
      </c>
      <c r="B1149" s="3" t="s">
        <v>141</v>
      </c>
      <c r="C1149" s="3" t="s">
        <v>211</v>
      </c>
      <c r="D1149" s="3">
        <v>2018</v>
      </c>
      <c r="E1149" s="3" t="s">
        <v>23</v>
      </c>
      <c r="F1149" t="s">
        <v>20</v>
      </c>
      <c r="I1149">
        <v>0</v>
      </c>
      <c r="J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 t="s">
        <v>13</v>
      </c>
      <c r="AI1149">
        <v>0</v>
      </c>
      <c r="AJ1149">
        <v>0</v>
      </c>
    </row>
    <row r="1150" spans="1:36" x14ac:dyDescent="0.25">
      <c r="A1150" s="3" t="s">
        <v>149</v>
      </c>
      <c r="B1150" s="3" t="s">
        <v>141</v>
      </c>
      <c r="C1150" s="3" t="s">
        <v>211</v>
      </c>
      <c r="D1150" s="3">
        <v>2018</v>
      </c>
      <c r="E1150" s="3">
        <v>3</v>
      </c>
      <c r="F1150" t="s">
        <v>24</v>
      </c>
      <c r="I1150">
        <v>0</v>
      </c>
      <c r="J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 t="s">
        <v>13</v>
      </c>
      <c r="AI1150">
        <v>0</v>
      </c>
      <c r="AJ1150">
        <v>0</v>
      </c>
    </row>
    <row r="1151" spans="1:36" x14ac:dyDescent="0.25">
      <c r="A1151" s="3" t="s">
        <v>149</v>
      </c>
      <c r="B1151" s="3" t="s">
        <v>141</v>
      </c>
      <c r="C1151" s="3" t="s">
        <v>211</v>
      </c>
      <c r="D1151" s="3">
        <v>2018</v>
      </c>
      <c r="E1151" s="3" t="s">
        <v>25</v>
      </c>
      <c r="F1151" t="s">
        <v>16</v>
      </c>
      <c r="I1151">
        <v>0</v>
      </c>
      <c r="J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 t="s">
        <v>13</v>
      </c>
      <c r="AI1151">
        <v>0</v>
      </c>
      <c r="AJ1151">
        <v>0</v>
      </c>
    </row>
    <row r="1152" spans="1:36" x14ac:dyDescent="0.25">
      <c r="A1152" s="3" t="s">
        <v>149</v>
      </c>
      <c r="B1152" s="3" t="s">
        <v>141</v>
      </c>
      <c r="C1152" s="3" t="s">
        <v>211</v>
      </c>
      <c r="D1152" s="3">
        <v>2018</v>
      </c>
      <c r="E1152" s="3" t="s">
        <v>26</v>
      </c>
      <c r="F1152" t="s">
        <v>20</v>
      </c>
      <c r="I1152">
        <v>0</v>
      </c>
      <c r="J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 t="s">
        <v>13</v>
      </c>
      <c r="AI1152">
        <v>0</v>
      </c>
      <c r="AJ1152">
        <v>0</v>
      </c>
    </row>
    <row r="1153" spans="1:36" x14ac:dyDescent="0.25">
      <c r="A1153" s="3" t="s">
        <v>149</v>
      </c>
      <c r="B1153" s="3" t="s">
        <v>141</v>
      </c>
      <c r="C1153" s="3" t="s">
        <v>211</v>
      </c>
      <c r="D1153" s="3">
        <v>2018</v>
      </c>
      <c r="E1153" s="3">
        <v>4</v>
      </c>
      <c r="F1153" t="s">
        <v>27</v>
      </c>
      <c r="I1153">
        <v>0</v>
      </c>
      <c r="J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1</v>
      </c>
      <c r="AF1153">
        <v>0</v>
      </c>
      <c r="AG1153">
        <v>1</v>
      </c>
      <c r="AH1153" t="s">
        <v>13</v>
      </c>
      <c r="AI1153">
        <v>0</v>
      </c>
      <c r="AJ1153">
        <v>0</v>
      </c>
    </row>
    <row r="1154" spans="1:36" x14ac:dyDescent="0.25">
      <c r="A1154" s="3" t="s">
        <v>149</v>
      </c>
      <c r="B1154" s="3" t="s">
        <v>141</v>
      </c>
      <c r="C1154" s="3" t="s">
        <v>211</v>
      </c>
      <c r="D1154" s="3">
        <v>2018</v>
      </c>
      <c r="E1154" s="3" t="s">
        <v>28</v>
      </c>
      <c r="F1154" t="s">
        <v>16</v>
      </c>
      <c r="I1154">
        <v>0</v>
      </c>
      <c r="J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 t="s">
        <v>13</v>
      </c>
      <c r="AI1154">
        <v>0</v>
      </c>
      <c r="AJ1154">
        <v>0</v>
      </c>
    </row>
    <row r="1155" spans="1:36" x14ac:dyDescent="0.25">
      <c r="A1155" s="3" t="s">
        <v>149</v>
      </c>
      <c r="B1155" s="3" t="s">
        <v>141</v>
      </c>
      <c r="C1155" s="3" t="s">
        <v>211</v>
      </c>
      <c r="D1155" s="3">
        <v>2018</v>
      </c>
      <c r="E1155" s="3" t="s">
        <v>29</v>
      </c>
      <c r="F1155" t="s">
        <v>20</v>
      </c>
      <c r="I1155">
        <v>0</v>
      </c>
      <c r="J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 t="s">
        <v>13</v>
      </c>
      <c r="AI1155">
        <v>0</v>
      </c>
      <c r="AJ1155">
        <v>0</v>
      </c>
    </row>
    <row r="1156" spans="1:36" x14ac:dyDescent="0.25">
      <c r="A1156" s="3" t="s">
        <v>149</v>
      </c>
      <c r="B1156" s="3" t="s">
        <v>141</v>
      </c>
      <c r="C1156" s="3" t="s">
        <v>211</v>
      </c>
      <c r="D1156" s="3">
        <v>2018</v>
      </c>
      <c r="E1156" s="3">
        <v>5</v>
      </c>
      <c r="F1156" t="s">
        <v>30</v>
      </c>
      <c r="I1156">
        <v>1</v>
      </c>
      <c r="J1156">
        <v>1</v>
      </c>
      <c r="M1156">
        <v>1</v>
      </c>
      <c r="N1156">
        <v>0</v>
      </c>
      <c r="O1156">
        <v>1</v>
      </c>
      <c r="P1156">
        <v>0</v>
      </c>
      <c r="Q1156">
        <v>2</v>
      </c>
      <c r="R1156">
        <v>1</v>
      </c>
      <c r="S1156">
        <v>2</v>
      </c>
      <c r="T1156">
        <v>0</v>
      </c>
      <c r="U1156">
        <v>2</v>
      </c>
      <c r="V1156">
        <v>0</v>
      </c>
      <c r="W1156">
        <v>2</v>
      </c>
      <c r="X1156">
        <v>0</v>
      </c>
      <c r="Y1156">
        <v>2</v>
      </c>
      <c r="Z1156">
        <v>0</v>
      </c>
      <c r="AA1156">
        <v>2</v>
      </c>
      <c r="AB1156">
        <v>0</v>
      </c>
      <c r="AC1156">
        <v>2</v>
      </c>
      <c r="AD1156">
        <v>0</v>
      </c>
      <c r="AE1156">
        <v>0</v>
      </c>
      <c r="AF1156">
        <v>2</v>
      </c>
      <c r="AG1156">
        <v>44</v>
      </c>
      <c r="AH1156" t="s">
        <v>13</v>
      </c>
      <c r="AI1156">
        <v>0</v>
      </c>
      <c r="AJ1156">
        <v>0</v>
      </c>
    </row>
    <row r="1157" spans="1:36" x14ac:dyDescent="0.25">
      <c r="A1157" s="3" t="s">
        <v>149</v>
      </c>
      <c r="B1157" s="3" t="s">
        <v>141</v>
      </c>
      <c r="C1157" s="3" t="s">
        <v>211</v>
      </c>
      <c r="D1157" s="3">
        <v>2018</v>
      </c>
      <c r="E1157" s="3" t="s">
        <v>31</v>
      </c>
      <c r="F1157" t="s">
        <v>32</v>
      </c>
      <c r="I1157">
        <v>1</v>
      </c>
      <c r="J1157">
        <v>1</v>
      </c>
      <c r="M1157">
        <v>1</v>
      </c>
      <c r="N1157">
        <v>0</v>
      </c>
      <c r="O1157">
        <v>1</v>
      </c>
      <c r="P1157">
        <v>0</v>
      </c>
      <c r="Q1157">
        <v>2</v>
      </c>
      <c r="R1157">
        <v>1</v>
      </c>
      <c r="S1157">
        <v>2</v>
      </c>
      <c r="T1157">
        <v>0</v>
      </c>
      <c r="U1157">
        <v>2</v>
      </c>
      <c r="V1157">
        <v>0</v>
      </c>
      <c r="W1157">
        <v>2</v>
      </c>
      <c r="X1157">
        <v>0</v>
      </c>
      <c r="Y1157">
        <v>2</v>
      </c>
      <c r="Z1157">
        <v>0</v>
      </c>
      <c r="AA1157">
        <v>2</v>
      </c>
      <c r="AB1157">
        <v>0</v>
      </c>
      <c r="AC1157">
        <v>2</v>
      </c>
      <c r="AD1157">
        <v>0</v>
      </c>
      <c r="AE1157">
        <v>20</v>
      </c>
      <c r="AF1157">
        <v>2</v>
      </c>
      <c r="AG1157">
        <v>36</v>
      </c>
      <c r="AH1157" t="s">
        <v>13</v>
      </c>
      <c r="AI1157">
        <v>0</v>
      </c>
      <c r="AJ1157">
        <v>0</v>
      </c>
    </row>
    <row r="1158" spans="1:36" x14ac:dyDescent="0.25">
      <c r="A1158" s="3" t="s">
        <v>149</v>
      </c>
      <c r="B1158" s="3" t="s">
        <v>141</v>
      </c>
      <c r="C1158" s="3" t="s">
        <v>211</v>
      </c>
      <c r="D1158" s="3">
        <v>2018</v>
      </c>
      <c r="E1158" s="3" t="s">
        <v>33</v>
      </c>
      <c r="F1158" t="s">
        <v>34</v>
      </c>
      <c r="I1158">
        <v>1</v>
      </c>
      <c r="J1158">
        <v>1</v>
      </c>
      <c r="M1158">
        <v>1</v>
      </c>
      <c r="N1158">
        <v>0</v>
      </c>
      <c r="O1158">
        <v>1</v>
      </c>
      <c r="P1158">
        <v>0</v>
      </c>
      <c r="Q1158">
        <v>2</v>
      </c>
      <c r="R1158">
        <v>1</v>
      </c>
      <c r="S1158">
        <v>2</v>
      </c>
      <c r="T1158">
        <v>0</v>
      </c>
      <c r="U1158">
        <v>2</v>
      </c>
      <c r="V1158">
        <v>0</v>
      </c>
      <c r="W1158">
        <v>2</v>
      </c>
      <c r="X1158">
        <v>0</v>
      </c>
      <c r="Y1158">
        <v>2</v>
      </c>
      <c r="Z1158">
        <v>0</v>
      </c>
      <c r="AA1158">
        <v>2</v>
      </c>
      <c r="AB1158">
        <v>0</v>
      </c>
      <c r="AC1158">
        <v>2</v>
      </c>
      <c r="AD1158">
        <v>0</v>
      </c>
      <c r="AE1158">
        <v>10</v>
      </c>
      <c r="AF1158">
        <v>2</v>
      </c>
      <c r="AG1158">
        <v>20</v>
      </c>
      <c r="AH1158" t="s">
        <v>13</v>
      </c>
      <c r="AI1158">
        <v>0</v>
      </c>
      <c r="AJ1158">
        <v>0</v>
      </c>
    </row>
    <row r="1159" spans="1:36" x14ac:dyDescent="0.25">
      <c r="A1159" s="3" t="s">
        <v>149</v>
      </c>
      <c r="B1159" s="3" t="s">
        <v>141</v>
      </c>
      <c r="C1159" s="3" t="s">
        <v>211</v>
      </c>
      <c r="D1159" s="3">
        <v>2018</v>
      </c>
      <c r="E1159" s="3" t="s">
        <v>35</v>
      </c>
      <c r="F1159" t="s">
        <v>36</v>
      </c>
      <c r="I1159">
        <v>1</v>
      </c>
      <c r="J1159">
        <v>1</v>
      </c>
      <c r="M1159">
        <v>1</v>
      </c>
      <c r="N1159">
        <v>0</v>
      </c>
      <c r="O1159">
        <v>1</v>
      </c>
      <c r="P1159">
        <v>0</v>
      </c>
      <c r="Q1159">
        <v>2</v>
      </c>
      <c r="R1159">
        <v>1</v>
      </c>
      <c r="S1159">
        <v>2</v>
      </c>
      <c r="T1159">
        <v>0</v>
      </c>
      <c r="U1159">
        <v>2</v>
      </c>
      <c r="V1159">
        <v>0</v>
      </c>
      <c r="W1159">
        <v>2</v>
      </c>
      <c r="X1159">
        <v>0</v>
      </c>
      <c r="Y1159">
        <v>2</v>
      </c>
      <c r="Z1159">
        <v>0</v>
      </c>
      <c r="AA1159">
        <v>2</v>
      </c>
      <c r="AB1159">
        <v>0</v>
      </c>
      <c r="AC1159">
        <v>2</v>
      </c>
      <c r="AD1159">
        <v>0</v>
      </c>
      <c r="AE1159">
        <v>15</v>
      </c>
      <c r="AF1159">
        <v>2</v>
      </c>
      <c r="AG1159">
        <v>31</v>
      </c>
      <c r="AH1159" t="s">
        <v>13</v>
      </c>
      <c r="AI1159">
        <v>0</v>
      </c>
      <c r="AJ1159">
        <v>0</v>
      </c>
    </row>
    <row r="1160" spans="1:36" x14ac:dyDescent="0.25">
      <c r="A1160" s="3" t="s">
        <v>149</v>
      </c>
      <c r="B1160" s="3" t="s">
        <v>141</v>
      </c>
      <c r="C1160" s="3" t="s">
        <v>211</v>
      </c>
      <c r="D1160" s="3">
        <v>2018</v>
      </c>
      <c r="E1160" s="3" t="s">
        <v>37</v>
      </c>
      <c r="F1160" t="s">
        <v>38</v>
      </c>
      <c r="I1160">
        <v>0</v>
      </c>
      <c r="J1160">
        <v>0</v>
      </c>
      <c r="M1160">
        <v>0</v>
      </c>
      <c r="N1160">
        <v>0</v>
      </c>
      <c r="O1160">
        <v>0</v>
      </c>
      <c r="P1160">
        <v>0</v>
      </c>
      <c r="Q1160">
        <v>1</v>
      </c>
      <c r="R1160">
        <v>1</v>
      </c>
      <c r="S1160">
        <v>1</v>
      </c>
      <c r="T1160">
        <v>0</v>
      </c>
      <c r="U1160">
        <v>1</v>
      </c>
      <c r="V1160">
        <v>0</v>
      </c>
      <c r="W1160">
        <v>1</v>
      </c>
      <c r="X1160">
        <v>0</v>
      </c>
      <c r="Y1160">
        <v>1</v>
      </c>
      <c r="Z1160">
        <v>0</v>
      </c>
      <c r="AA1160">
        <v>1</v>
      </c>
      <c r="AB1160">
        <v>0</v>
      </c>
      <c r="AC1160">
        <v>1</v>
      </c>
      <c r="AD1160">
        <v>0</v>
      </c>
      <c r="AE1160">
        <v>15</v>
      </c>
      <c r="AF1160">
        <v>1</v>
      </c>
      <c r="AG1160">
        <v>27</v>
      </c>
      <c r="AH1160" t="s">
        <v>13</v>
      </c>
      <c r="AI1160">
        <v>0</v>
      </c>
      <c r="AJ1160">
        <v>0</v>
      </c>
    </row>
    <row r="1161" spans="1:36" x14ac:dyDescent="0.25">
      <c r="A1161" s="3" t="s">
        <v>149</v>
      </c>
      <c r="B1161" s="3" t="s">
        <v>141</v>
      </c>
      <c r="C1161" s="3" t="s">
        <v>211</v>
      </c>
      <c r="D1161" s="3">
        <v>2018</v>
      </c>
      <c r="E1161" s="3" t="s">
        <v>39</v>
      </c>
      <c r="F1161" t="s">
        <v>40</v>
      </c>
      <c r="I1161">
        <v>0</v>
      </c>
      <c r="J1161">
        <v>0</v>
      </c>
      <c r="M1161">
        <v>0</v>
      </c>
      <c r="N1161">
        <v>0</v>
      </c>
      <c r="O1161">
        <v>0</v>
      </c>
      <c r="P1161">
        <v>0</v>
      </c>
      <c r="Q1161">
        <v>1</v>
      </c>
      <c r="R1161">
        <v>1</v>
      </c>
      <c r="S1161">
        <v>1</v>
      </c>
      <c r="T1161">
        <v>0</v>
      </c>
      <c r="U1161">
        <v>1</v>
      </c>
      <c r="V1161">
        <v>0</v>
      </c>
      <c r="W1161">
        <v>1</v>
      </c>
      <c r="X1161">
        <v>0</v>
      </c>
      <c r="Y1161">
        <v>1</v>
      </c>
      <c r="Z1161">
        <v>0</v>
      </c>
      <c r="AA1161">
        <v>1</v>
      </c>
      <c r="AB1161">
        <v>0</v>
      </c>
      <c r="AC1161">
        <v>1</v>
      </c>
      <c r="AD1161">
        <v>0</v>
      </c>
      <c r="AE1161">
        <v>7</v>
      </c>
      <c r="AF1161">
        <v>1</v>
      </c>
      <c r="AG1161">
        <v>14</v>
      </c>
      <c r="AH1161" t="s">
        <v>13</v>
      </c>
      <c r="AI1161">
        <v>0</v>
      </c>
      <c r="AJ1161">
        <v>0</v>
      </c>
    </row>
    <row r="1162" spans="1:36" x14ac:dyDescent="0.25">
      <c r="A1162" s="3" t="s">
        <v>149</v>
      </c>
      <c r="B1162" s="3" t="s">
        <v>141</v>
      </c>
      <c r="C1162" s="3" t="s">
        <v>211</v>
      </c>
      <c r="D1162" s="3">
        <v>2018</v>
      </c>
      <c r="E1162" s="3" t="s">
        <v>41</v>
      </c>
      <c r="F1162">
        <v>0</v>
      </c>
      <c r="I1162">
        <v>0</v>
      </c>
      <c r="J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 t="s">
        <v>13</v>
      </c>
      <c r="AI1162">
        <v>0</v>
      </c>
      <c r="AJ1162">
        <v>0</v>
      </c>
    </row>
    <row r="1163" spans="1:36" x14ac:dyDescent="0.25">
      <c r="A1163" s="3" t="s">
        <v>149</v>
      </c>
      <c r="B1163" s="3" t="s">
        <v>141</v>
      </c>
      <c r="C1163" s="3" t="s">
        <v>211</v>
      </c>
      <c r="D1163" s="3">
        <v>2018</v>
      </c>
      <c r="E1163" s="3">
        <v>6</v>
      </c>
      <c r="F1163" t="s">
        <v>42</v>
      </c>
      <c r="I1163">
        <v>0</v>
      </c>
      <c r="J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 t="s">
        <v>13</v>
      </c>
      <c r="AI1163">
        <v>0</v>
      </c>
      <c r="AJ1163">
        <v>0</v>
      </c>
    </row>
    <row r="1164" spans="1:36" x14ac:dyDescent="0.25">
      <c r="A1164" s="3" t="s">
        <v>149</v>
      </c>
      <c r="B1164" s="3" t="s">
        <v>141</v>
      </c>
      <c r="C1164" s="3" t="s">
        <v>211</v>
      </c>
      <c r="D1164" s="3">
        <v>2018</v>
      </c>
      <c r="E1164" s="3" t="s">
        <v>43</v>
      </c>
      <c r="F1164" t="s">
        <v>44</v>
      </c>
      <c r="I1164">
        <v>0</v>
      </c>
      <c r="J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 t="s">
        <v>13</v>
      </c>
      <c r="AI1164">
        <v>0</v>
      </c>
      <c r="AJ1164">
        <v>0</v>
      </c>
    </row>
    <row r="1165" spans="1:36" x14ac:dyDescent="0.25">
      <c r="A1165" s="3" t="s">
        <v>149</v>
      </c>
      <c r="B1165" s="3" t="s">
        <v>141</v>
      </c>
      <c r="C1165" s="3" t="s">
        <v>211</v>
      </c>
      <c r="D1165" s="3">
        <v>2018</v>
      </c>
      <c r="E1165" s="3" t="s">
        <v>45</v>
      </c>
      <c r="F1165" t="s">
        <v>46</v>
      </c>
      <c r="I1165">
        <v>0</v>
      </c>
      <c r="J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 t="s">
        <v>13</v>
      </c>
      <c r="AI1165">
        <v>0</v>
      </c>
      <c r="AJ1165">
        <v>0</v>
      </c>
    </row>
    <row r="1166" spans="1:36" x14ac:dyDescent="0.25">
      <c r="A1166" s="3" t="s">
        <v>149</v>
      </c>
      <c r="B1166" s="3" t="s">
        <v>141</v>
      </c>
      <c r="C1166" s="3" t="s">
        <v>211</v>
      </c>
      <c r="D1166" s="3">
        <v>2018</v>
      </c>
      <c r="E1166" s="3" t="s">
        <v>47</v>
      </c>
      <c r="F1166" t="s">
        <v>48</v>
      </c>
      <c r="I1166">
        <v>0</v>
      </c>
      <c r="J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 t="s">
        <v>13</v>
      </c>
      <c r="AI1166">
        <v>0</v>
      </c>
      <c r="AJ1166">
        <v>0</v>
      </c>
    </row>
    <row r="1167" spans="1:36" x14ac:dyDescent="0.25">
      <c r="A1167" s="3" t="s">
        <v>149</v>
      </c>
      <c r="B1167" s="3" t="s">
        <v>141</v>
      </c>
      <c r="C1167" s="3" t="s">
        <v>211</v>
      </c>
      <c r="D1167" s="3">
        <v>2018</v>
      </c>
      <c r="E1167" s="3">
        <v>7</v>
      </c>
      <c r="F1167" t="s">
        <v>49</v>
      </c>
      <c r="I1167">
        <v>1</v>
      </c>
      <c r="J1167">
        <v>1</v>
      </c>
      <c r="M1167">
        <v>1</v>
      </c>
      <c r="N1167">
        <v>0</v>
      </c>
      <c r="O1167">
        <v>1</v>
      </c>
      <c r="P1167">
        <v>0</v>
      </c>
      <c r="Q1167">
        <v>2</v>
      </c>
      <c r="R1167">
        <v>1</v>
      </c>
      <c r="S1167">
        <v>2</v>
      </c>
      <c r="T1167">
        <v>0</v>
      </c>
      <c r="U1167">
        <v>2</v>
      </c>
      <c r="V1167">
        <v>0</v>
      </c>
      <c r="W1167">
        <v>2</v>
      </c>
      <c r="X1167">
        <v>0</v>
      </c>
      <c r="Y1167">
        <v>2</v>
      </c>
      <c r="Z1167">
        <v>0</v>
      </c>
      <c r="AA1167">
        <v>2</v>
      </c>
      <c r="AB1167">
        <v>0</v>
      </c>
      <c r="AC1167">
        <v>2</v>
      </c>
      <c r="AD1167">
        <v>0</v>
      </c>
      <c r="AE1167">
        <v>10</v>
      </c>
      <c r="AF1167">
        <v>2</v>
      </c>
      <c r="AG1167">
        <v>33</v>
      </c>
      <c r="AH1167" t="s">
        <v>13</v>
      </c>
      <c r="AI1167">
        <v>0</v>
      </c>
      <c r="AJ1167">
        <v>0</v>
      </c>
    </row>
    <row r="1168" spans="1:36" x14ac:dyDescent="0.25">
      <c r="A1168" s="3" t="s">
        <v>149</v>
      </c>
      <c r="B1168" s="3" t="s">
        <v>141</v>
      </c>
      <c r="C1168" s="3" t="s">
        <v>211</v>
      </c>
      <c r="D1168" s="3">
        <v>2018</v>
      </c>
      <c r="E1168" s="3" t="s">
        <v>50</v>
      </c>
      <c r="F1168" t="s">
        <v>44</v>
      </c>
      <c r="I1168">
        <v>1</v>
      </c>
      <c r="J1168">
        <v>1</v>
      </c>
      <c r="M1168">
        <v>1</v>
      </c>
      <c r="N1168">
        <v>0</v>
      </c>
      <c r="O1168">
        <v>1</v>
      </c>
      <c r="P1168">
        <v>0</v>
      </c>
      <c r="Q1168">
        <v>2</v>
      </c>
      <c r="R1168">
        <v>1</v>
      </c>
      <c r="S1168">
        <v>2</v>
      </c>
      <c r="T1168">
        <v>0</v>
      </c>
      <c r="U1168">
        <v>2</v>
      </c>
      <c r="V1168">
        <v>0</v>
      </c>
      <c r="W1168">
        <v>2</v>
      </c>
      <c r="X1168">
        <v>0</v>
      </c>
      <c r="Y1168">
        <v>2</v>
      </c>
      <c r="Z1168">
        <v>0</v>
      </c>
      <c r="AA1168">
        <v>2</v>
      </c>
      <c r="AB1168">
        <v>0</v>
      </c>
      <c r="AC1168">
        <v>2</v>
      </c>
      <c r="AD1168">
        <v>0</v>
      </c>
      <c r="AE1168">
        <v>0</v>
      </c>
      <c r="AF1168">
        <v>2</v>
      </c>
      <c r="AG1168">
        <v>45</v>
      </c>
      <c r="AH1168" t="s">
        <v>13</v>
      </c>
      <c r="AI1168">
        <v>0</v>
      </c>
      <c r="AJ1168">
        <v>0</v>
      </c>
    </row>
    <row r="1169" spans="1:36" x14ac:dyDescent="0.25">
      <c r="A1169" s="3" t="s">
        <v>149</v>
      </c>
      <c r="B1169" s="3" t="s">
        <v>141</v>
      </c>
      <c r="C1169" s="3" t="s">
        <v>211</v>
      </c>
      <c r="D1169" s="3">
        <v>2018</v>
      </c>
      <c r="E1169" s="3" t="s">
        <v>51</v>
      </c>
      <c r="F1169" t="s">
        <v>46</v>
      </c>
      <c r="I1169">
        <v>1</v>
      </c>
      <c r="J1169">
        <v>1</v>
      </c>
      <c r="M1169">
        <v>1</v>
      </c>
      <c r="N1169">
        <v>0</v>
      </c>
      <c r="O1169">
        <v>1</v>
      </c>
      <c r="P1169">
        <v>0</v>
      </c>
      <c r="Q1169">
        <v>2</v>
      </c>
      <c r="R1169">
        <v>1</v>
      </c>
      <c r="S1169">
        <v>2</v>
      </c>
      <c r="T1169">
        <v>0</v>
      </c>
      <c r="U1169">
        <v>2</v>
      </c>
      <c r="V1169">
        <v>0</v>
      </c>
      <c r="W1169">
        <v>2</v>
      </c>
      <c r="X1169">
        <v>0</v>
      </c>
      <c r="Y1169">
        <v>2</v>
      </c>
      <c r="Z1169">
        <v>0</v>
      </c>
      <c r="AA1169">
        <v>2</v>
      </c>
      <c r="AB1169">
        <v>0</v>
      </c>
      <c r="AC1169">
        <v>2</v>
      </c>
      <c r="AD1169">
        <v>0</v>
      </c>
      <c r="AE1169">
        <v>0</v>
      </c>
      <c r="AF1169">
        <v>2</v>
      </c>
      <c r="AG1169">
        <v>34</v>
      </c>
      <c r="AH1169" t="s">
        <v>13</v>
      </c>
      <c r="AI1169">
        <v>0</v>
      </c>
      <c r="AJ1169">
        <v>0</v>
      </c>
    </row>
    <row r="1170" spans="1:36" x14ac:dyDescent="0.25">
      <c r="A1170" s="3" t="s">
        <v>149</v>
      </c>
      <c r="B1170" s="3" t="s">
        <v>141</v>
      </c>
      <c r="C1170" s="3" t="s">
        <v>211</v>
      </c>
      <c r="D1170" s="3">
        <v>2018</v>
      </c>
      <c r="E1170" s="3" t="s">
        <v>52</v>
      </c>
      <c r="F1170" t="s">
        <v>53</v>
      </c>
      <c r="I1170">
        <v>1</v>
      </c>
      <c r="J1170">
        <v>1</v>
      </c>
      <c r="M1170">
        <v>1</v>
      </c>
      <c r="N1170">
        <v>0</v>
      </c>
      <c r="O1170">
        <v>1</v>
      </c>
      <c r="P1170">
        <v>0</v>
      </c>
      <c r="Q1170">
        <v>2</v>
      </c>
      <c r="R1170">
        <v>1</v>
      </c>
      <c r="S1170">
        <v>2</v>
      </c>
      <c r="T1170">
        <v>0</v>
      </c>
      <c r="U1170">
        <v>2</v>
      </c>
      <c r="V1170">
        <v>0</v>
      </c>
      <c r="W1170">
        <v>2</v>
      </c>
      <c r="X1170">
        <v>0</v>
      </c>
      <c r="Y1170">
        <v>2</v>
      </c>
      <c r="Z1170">
        <v>0</v>
      </c>
      <c r="AA1170">
        <v>2</v>
      </c>
      <c r="AB1170">
        <v>0</v>
      </c>
      <c r="AC1170">
        <v>2</v>
      </c>
      <c r="AD1170">
        <v>0</v>
      </c>
      <c r="AE1170">
        <v>10</v>
      </c>
      <c r="AF1170">
        <v>2</v>
      </c>
      <c r="AG1170">
        <v>18</v>
      </c>
      <c r="AH1170" t="s">
        <v>13</v>
      </c>
      <c r="AI1170">
        <v>0</v>
      </c>
      <c r="AJ1170">
        <v>0</v>
      </c>
    </row>
    <row r="1171" spans="1:36" x14ac:dyDescent="0.25">
      <c r="A1171" s="3" t="s">
        <v>149</v>
      </c>
      <c r="B1171" s="3" t="s">
        <v>141</v>
      </c>
      <c r="C1171" s="3" t="s">
        <v>211</v>
      </c>
      <c r="D1171" s="3">
        <v>2018</v>
      </c>
      <c r="E1171" s="3">
        <v>8</v>
      </c>
      <c r="F1171" t="s">
        <v>54</v>
      </c>
      <c r="I1171">
        <v>0</v>
      </c>
      <c r="J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 t="s">
        <v>13</v>
      </c>
      <c r="AI1171">
        <v>0</v>
      </c>
      <c r="AJ1171">
        <v>0</v>
      </c>
    </row>
    <row r="1172" spans="1:36" x14ac:dyDescent="0.25">
      <c r="A1172" s="3" t="s">
        <v>149</v>
      </c>
      <c r="B1172" s="3" t="s">
        <v>141</v>
      </c>
      <c r="C1172" s="3" t="s">
        <v>211</v>
      </c>
      <c r="D1172" s="3">
        <v>2018</v>
      </c>
      <c r="E1172" s="3" t="s">
        <v>55</v>
      </c>
      <c r="F1172" t="s">
        <v>16</v>
      </c>
      <c r="I1172">
        <v>0</v>
      </c>
      <c r="J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 t="s">
        <v>13</v>
      </c>
      <c r="AI1172">
        <v>0</v>
      </c>
      <c r="AJ1172">
        <v>0</v>
      </c>
    </row>
    <row r="1173" spans="1:36" x14ac:dyDescent="0.25">
      <c r="A1173" s="3" t="s">
        <v>149</v>
      </c>
      <c r="B1173" s="3" t="s">
        <v>141</v>
      </c>
      <c r="C1173" s="3" t="s">
        <v>211</v>
      </c>
      <c r="D1173" s="3">
        <v>2018</v>
      </c>
      <c r="E1173" s="3" t="s">
        <v>56</v>
      </c>
      <c r="F1173" t="s">
        <v>20</v>
      </c>
      <c r="I1173">
        <v>0</v>
      </c>
      <c r="J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 t="s">
        <v>13</v>
      </c>
      <c r="AI1173">
        <v>0</v>
      </c>
      <c r="AJ1173">
        <v>0</v>
      </c>
    </row>
    <row r="1174" spans="1:36" x14ac:dyDescent="0.25">
      <c r="A1174" s="3" t="s">
        <v>149</v>
      </c>
      <c r="B1174" s="3" t="s">
        <v>141</v>
      </c>
      <c r="C1174" s="3" t="s">
        <v>211</v>
      </c>
      <c r="D1174" s="3">
        <v>2018</v>
      </c>
      <c r="E1174" s="3" t="s">
        <v>57</v>
      </c>
      <c r="F1174" t="s">
        <v>58</v>
      </c>
      <c r="I1174">
        <v>0</v>
      </c>
      <c r="J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 t="s">
        <v>13</v>
      </c>
      <c r="AI1174">
        <v>0</v>
      </c>
      <c r="AJ1174">
        <v>0</v>
      </c>
    </row>
    <row r="1175" spans="1:36" x14ac:dyDescent="0.25">
      <c r="A1175" s="3" t="s">
        <v>149</v>
      </c>
      <c r="B1175" s="3" t="s">
        <v>141</v>
      </c>
      <c r="C1175" s="3" t="s">
        <v>211</v>
      </c>
      <c r="D1175" s="3">
        <v>2018</v>
      </c>
      <c r="E1175" s="3">
        <v>9</v>
      </c>
      <c r="F1175" t="s">
        <v>59</v>
      </c>
      <c r="I1175">
        <v>0</v>
      </c>
      <c r="J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 t="s">
        <v>13</v>
      </c>
      <c r="AI1175">
        <v>0</v>
      </c>
      <c r="AJ1175">
        <v>0</v>
      </c>
    </row>
    <row r="1176" spans="1:36" x14ac:dyDescent="0.25">
      <c r="A1176" s="3" t="s">
        <v>149</v>
      </c>
      <c r="B1176" s="3" t="s">
        <v>141</v>
      </c>
      <c r="C1176" s="3" t="s">
        <v>211</v>
      </c>
      <c r="D1176" s="3">
        <v>2018</v>
      </c>
      <c r="E1176" s="3">
        <v>10</v>
      </c>
      <c r="F1176" t="s">
        <v>60</v>
      </c>
      <c r="I1176">
        <v>15</v>
      </c>
      <c r="J1176">
        <v>15</v>
      </c>
      <c r="M1176">
        <v>30</v>
      </c>
      <c r="N1176">
        <v>15</v>
      </c>
      <c r="O1176">
        <v>42</v>
      </c>
      <c r="P1176">
        <v>12</v>
      </c>
      <c r="Q1176">
        <v>42</v>
      </c>
      <c r="R1176">
        <v>0</v>
      </c>
      <c r="S1176">
        <v>42</v>
      </c>
      <c r="T1176">
        <v>0</v>
      </c>
      <c r="U1176">
        <v>42</v>
      </c>
      <c r="V1176">
        <v>0</v>
      </c>
      <c r="W1176">
        <v>42</v>
      </c>
      <c r="X1176">
        <v>0</v>
      </c>
      <c r="Y1176">
        <v>42</v>
      </c>
      <c r="Z1176">
        <v>0</v>
      </c>
      <c r="AA1176">
        <v>42</v>
      </c>
      <c r="AB1176">
        <v>0</v>
      </c>
      <c r="AC1176">
        <v>42</v>
      </c>
      <c r="AD1176">
        <v>0</v>
      </c>
      <c r="AE1176">
        <v>85</v>
      </c>
      <c r="AF1176">
        <v>42</v>
      </c>
      <c r="AG1176">
        <v>93</v>
      </c>
      <c r="AH1176" t="s">
        <v>13</v>
      </c>
      <c r="AI1176">
        <v>0</v>
      </c>
      <c r="AJ1176">
        <v>0</v>
      </c>
    </row>
    <row r="1177" spans="1:36" x14ac:dyDescent="0.25">
      <c r="A1177" s="3" t="s">
        <v>149</v>
      </c>
      <c r="B1177" s="3" t="s">
        <v>141</v>
      </c>
      <c r="C1177" s="3" t="s">
        <v>211</v>
      </c>
      <c r="D1177" s="3">
        <v>2018</v>
      </c>
      <c r="E1177" s="3">
        <v>11</v>
      </c>
      <c r="F1177" t="s">
        <v>61</v>
      </c>
      <c r="I1177">
        <v>0</v>
      </c>
      <c r="J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65</v>
      </c>
      <c r="AF1177">
        <v>0</v>
      </c>
      <c r="AG1177">
        <v>44</v>
      </c>
      <c r="AH1177" t="s">
        <v>13</v>
      </c>
      <c r="AI1177">
        <v>0</v>
      </c>
      <c r="AJ1177">
        <v>0</v>
      </c>
    </row>
    <row r="1178" spans="1:36" x14ac:dyDescent="0.25">
      <c r="A1178" s="3" t="s">
        <v>149</v>
      </c>
      <c r="B1178" s="3" t="s">
        <v>141</v>
      </c>
      <c r="C1178" s="3" t="s">
        <v>211</v>
      </c>
      <c r="D1178" s="3">
        <v>2018</v>
      </c>
      <c r="E1178" s="3" t="s">
        <v>62</v>
      </c>
      <c r="F1178" t="s">
        <v>63</v>
      </c>
      <c r="I1178">
        <v>0</v>
      </c>
      <c r="J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 t="s">
        <v>13</v>
      </c>
      <c r="AI1178">
        <v>0</v>
      </c>
      <c r="AJ1178">
        <v>0</v>
      </c>
    </row>
    <row r="1179" spans="1:36" x14ac:dyDescent="0.25">
      <c r="A1179" s="3" t="s">
        <v>149</v>
      </c>
      <c r="B1179" s="3" t="s">
        <v>141</v>
      </c>
      <c r="C1179" s="3" t="s">
        <v>211</v>
      </c>
      <c r="D1179" s="3">
        <v>2018</v>
      </c>
      <c r="E1179" s="3" t="s">
        <v>64</v>
      </c>
      <c r="F1179" t="s">
        <v>65</v>
      </c>
      <c r="I1179">
        <v>0</v>
      </c>
      <c r="J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 t="s">
        <v>13</v>
      </c>
      <c r="AI1179">
        <v>0</v>
      </c>
      <c r="AJ1179">
        <v>0</v>
      </c>
    </row>
    <row r="1180" spans="1:36" x14ac:dyDescent="0.25">
      <c r="A1180" s="3" t="s">
        <v>149</v>
      </c>
      <c r="B1180" s="3" t="s">
        <v>141</v>
      </c>
      <c r="C1180" s="3" t="s">
        <v>211</v>
      </c>
      <c r="D1180" s="3">
        <v>2018</v>
      </c>
      <c r="E1180" s="3" t="s">
        <v>66</v>
      </c>
      <c r="F1180" t="s">
        <v>20</v>
      </c>
      <c r="I1180">
        <v>0</v>
      </c>
      <c r="J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 t="s">
        <v>13</v>
      </c>
      <c r="AI1180">
        <v>0</v>
      </c>
      <c r="AJ1180">
        <v>0</v>
      </c>
    </row>
    <row r="1181" spans="1:36" x14ac:dyDescent="0.25">
      <c r="A1181" s="3" t="s">
        <v>149</v>
      </c>
      <c r="B1181" s="3" t="s">
        <v>141</v>
      </c>
      <c r="C1181" s="3" t="s">
        <v>211</v>
      </c>
      <c r="D1181" s="3">
        <v>2018</v>
      </c>
      <c r="E1181" s="3" t="s">
        <v>67</v>
      </c>
      <c r="F1181" t="s">
        <v>18</v>
      </c>
      <c r="I1181">
        <v>0</v>
      </c>
      <c r="J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 t="s">
        <v>13</v>
      </c>
      <c r="AI1181">
        <v>0</v>
      </c>
      <c r="AJ1181">
        <v>0</v>
      </c>
    </row>
    <row r="1182" spans="1:36" x14ac:dyDescent="0.25">
      <c r="A1182" s="3" t="s">
        <v>149</v>
      </c>
      <c r="B1182" s="3" t="s">
        <v>141</v>
      </c>
      <c r="C1182" s="3" t="s">
        <v>211</v>
      </c>
      <c r="D1182" s="3">
        <v>2018</v>
      </c>
      <c r="E1182" s="3">
        <v>12</v>
      </c>
      <c r="F1182" t="s">
        <v>68</v>
      </c>
      <c r="I1182">
        <v>0</v>
      </c>
      <c r="J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 t="s">
        <v>13</v>
      </c>
      <c r="AI1182">
        <v>0</v>
      </c>
      <c r="AJ1182">
        <v>0</v>
      </c>
    </row>
    <row r="1183" spans="1:36" x14ac:dyDescent="0.25">
      <c r="A1183" s="3" t="s">
        <v>149</v>
      </c>
      <c r="B1183" s="3" t="s">
        <v>141</v>
      </c>
      <c r="C1183" s="3" t="s">
        <v>211</v>
      </c>
      <c r="D1183" s="3">
        <v>2018</v>
      </c>
      <c r="E1183" s="3" t="s">
        <v>69</v>
      </c>
      <c r="F1183" t="s">
        <v>70</v>
      </c>
      <c r="I1183">
        <v>0</v>
      </c>
      <c r="J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 t="s">
        <v>13</v>
      </c>
      <c r="AI1183">
        <v>0</v>
      </c>
      <c r="AJ1183">
        <v>0</v>
      </c>
    </row>
    <row r="1184" spans="1:36" x14ac:dyDescent="0.25">
      <c r="A1184" s="3" t="s">
        <v>149</v>
      </c>
      <c r="B1184" s="3" t="s">
        <v>141</v>
      </c>
      <c r="C1184" s="3" t="s">
        <v>211</v>
      </c>
      <c r="D1184" s="3">
        <v>2018</v>
      </c>
      <c r="E1184" s="3" t="s">
        <v>71</v>
      </c>
      <c r="F1184" t="s">
        <v>72</v>
      </c>
      <c r="I1184">
        <v>0</v>
      </c>
      <c r="J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 t="s">
        <v>13</v>
      </c>
      <c r="AI1184">
        <v>0</v>
      </c>
      <c r="AJ1184">
        <v>0</v>
      </c>
    </row>
    <row r="1185" spans="1:36" x14ac:dyDescent="0.25">
      <c r="A1185" s="3" t="s">
        <v>149</v>
      </c>
      <c r="B1185" s="3" t="s">
        <v>141</v>
      </c>
      <c r="C1185" s="3" t="s">
        <v>211</v>
      </c>
      <c r="D1185" s="3">
        <v>2018</v>
      </c>
      <c r="E1185" s="3" t="s">
        <v>73</v>
      </c>
      <c r="F1185" t="s">
        <v>16</v>
      </c>
      <c r="I1185">
        <v>0</v>
      </c>
      <c r="J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 t="s">
        <v>13</v>
      </c>
      <c r="AI1185">
        <v>0</v>
      </c>
      <c r="AJ1185">
        <v>0</v>
      </c>
    </row>
    <row r="1186" spans="1:36" x14ac:dyDescent="0.25">
      <c r="A1186" s="3" t="s">
        <v>149</v>
      </c>
      <c r="B1186" s="3" t="s">
        <v>141</v>
      </c>
      <c r="C1186" s="3" t="s">
        <v>211</v>
      </c>
      <c r="D1186" s="3">
        <v>2018</v>
      </c>
      <c r="E1186" s="3" t="s">
        <v>74</v>
      </c>
      <c r="F1186" t="s">
        <v>20</v>
      </c>
      <c r="I1186">
        <v>0</v>
      </c>
      <c r="J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 t="s">
        <v>13</v>
      </c>
      <c r="AI1186">
        <v>0</v>
      </c>
      <c r="AJ1186">
        <v>0</v>
      </c>
    </row>
    <row r="1187" spans="1:36" x14ac:dyDescent="0.25">
      <c r="A1187" s="3" t="s">
        <v>149</v>
      </c>
      <c r="B1187" s="3" t="s">
        <v>141</v>
      </c>
      <c r="C1187" s="3" t="s">
        <v>211</v>
      </c>
      <c r="D1187" s="3">
        <v>2018</v>
      </c>
      <c r="E1187" s="3">
        <v>0</v>
      </c>
      <c r="F1187" t="s">
        <v>75</v>
      </c>
      <c r="I1187">
        <v>0</v>
      </c>
      <c r="J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</row>
    <row r="1188" spans="1:36" x14ac:dyDescent="0.25">
      <c r="A1188" s="3" t="s">
        <v>149</v>
      </c>
      <c r="B1188" s="3" t="s">
        <v>141</v>
      </c>
      <c r="C1188" s="3" t="s">
        <v>211</v>
      </c>
      <c r="D1188" s="3">
        <v>2018</v>
      </c>
      <c r="E1188" s="3">
        <v>13</v>
      </c>
      <c r="F1188" t="s">
        <v>76</v>
      </c>
      <c r="I1188">
        <v>1</v>
      </c>
      <c r="J1188">
        <v>1</v>
      </c>
      <c r="M1188">
        <v>2</v>
      </c>
      <c r="N1188">
        <v>1</v>
      </c>
      <c r="O1188">
        <v>3</v>
      </c>
      <c r="P1188">
        <v>1</v>
      </c>
      <c r="Q1188">
        <v>3</v>
      </c>
      <c r="R1188">
        <v>0</v>
      </c>
      <c r="S1188">
        <v>3</v>
      </c>
      <c r="T1188">
        <v>0</v>
      </c>
      <c r="U1188">
        <v>3</v>
      </c>
      <c r="V1188">
        <v>0</v>
      </c>
      <c r="W1188">
        <v>3</v>
      </c>
      <c r="X1188">
        <v>0</v>
      </c>
      <c r="Y1188">
        <v>3</v>
      </c>
      <c r="Z1188">
        <v>0</v>
      </c>
      <c r="AA1188">
        <v>3</v>
      </c>
      <c r="AB1188">
        <v>0</v>
      </c>
      <c r="AC1188">
        <v>3</v>
      </c>
      <c r="AD1188">
        <v>0</v>
      </c>
      <c r="AE1188">
        <v>0</v>
      </c>
      <c r="AF1188">
        <v>3</v>
      </c>
      <c r="AG1188">
        <v>5</v>
      </c>
      <c r="AH1188" t="s">
        <v>13</v>
      </c>
      <c r="AI1188">
        <v>0</v>
      </c>
      <c r="AJ1188">
        <v>0</v>
      </c>
    </row>
    <row r="1189" spans="1:36" x14ac:dyDescent="0.25">
      <c r="A1189" s="3" t="s">
        <v>149</v>
      </c>
      <c r="B1189" s="3" t="s">
        <v>141</v>
      </c>
      <c r="C1189" s="3" t="s">
        <v>211</v>
      </c>
      <c r="D1189" s="3">
        <v>2018</v>
      </c>
      <c r="E1189" s="3" t="s">
        <v>77</v>
      </c>
      <c r="F1189" t="s">
        <v>78</v>
      </c>
      <c r="I1189">
        <v>0</v>
      </c>
      <c r="J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417</v>
      </c>
      <c r="AF1189">
        <v>0</v>
      </c>
      <c r="AG1189">
        <v>2</v>
      </c>
      <c r="AH1189" t="s">
        <v>13</v>
      </c>
      <c r="AI1189">
        <v>0</v>
      </c>
      <c r="AJ1189">
        <v>0</v>
      </c>
    </row>
    <row r="1190" spans="1:36" x14ac:dyDescent="0.25">
      <c r="A1190" s="3" t="s">
        <v>149</v>
      </c>
      <c r="B1190" s="3" t="s">
        <v>141</v>
      </c>
      <c r="C1190" s="3" t="s">
        <v>211</v>
      </c>
      <c r="D1190" s="3">
        <v>2018</v>
      </c>
      <c r="E1190" s="3" t="s">
        <v>79</v>
      </c>
      <c r="F1190" t="s">
        <v>80</v>
      </c>
      <c r="I1190">
        <v>0</v>
      </c>
      <c r="J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 t="s">
        <v>13</v>
      </c>
      <c r="AI1190">
        <v>0</v>
      </c>
      <c r="AJ1190">
        <v>0</v>
      </c>
    </row>
    <row r="1191" spans="1:36" x14ac:dyDescent="0.25">
      <c r="A1191" s="3" t="s">
        <v>149</v>
      </c>
      <c r="B1191" s="3" t="s">
        <v>141</v>
      </c>
      <c r="C1191" s="3" t="s">
        <v>211</v>
      </c>
      <c r="D1191" s="3">
        <v>2018</v>
      </c>
      <c r="E1191" s="3">
        <v>14</v>
      </c>
      <c r="F1191" t="s">
        <v>81</v>
      </c>
      <c r="I1191">
        <v>7</v>
      </c>
      <c r="J1191">
        <v>7</v>
      </c>
      <c r="M1191">
        <v>32</v>
      </c>
      <c r="N1191">
        <v>25</v>
      </c>
      <c r="O1191">
        <v>39</v>
      </c>
      <c r="P1191">
        <v>7</v>
      </c>
      <c r="Q1191">
        <v>39</v>
      </c>
      <c r="R1191">
        <v>0</v>
      </c>
      <c r="S1191">
        <v>39</v>
      </c>
      <c r="T1191">
        <v>0</v>
      </c>
      <c r="U1191">
        <v>39</v>
      </c>
      <c r="V1191">
        <v>0</v>
      </c>
      <c r="W1191">
        <v>39</v>
      </c>
      <c r="X1191">
        <v>0</v>
      </c>
      <c r="Y1191">
        <v>39</v>
      </c>
      <c r="Z1191">
        <v>0</v>
      </c>
      <c r="AA1191">
        <v>39</v>
      </c>
      <c r="AB1191">
        <v>0</v>
      </c>
      <c r="AC1191">
        <v>39</v>
      </c>
      <c r="AD1191">
        <v>0</v>
      </c>
      <c r="AE1191">
        <v>7</v>
      </c>
      <c r="AF1191">
        <v>39</v>
      </c>
      <c r="AG1191">
        <v>46</v>
      </c>
      <c r="AH1191" t="s">
        <v>13</v>
      </c>
      <c r="AI1191">
        <v>0</v>
      </c>
      <c r="AJ1191">
        <v>0</v>
      </c>
    </row>
    <row r="1192" spans="1:36" x14ac:dyDescent="0.25">
      <c r="A1192" s="3" t="s">
        <v>149</v>
      </c>
      <c r="B1192" s="3" t="s">
        <v>141</v>
      </c>
      <c r="C1192" s="3" t="s">
        <v>211</v>
      </c>
      <c r="D1192" s="3">
        <v>2018</v>
      </c>
      <c r="E1192" s="3" t="s">
        <v>82</v>
      </c>
      <c r="F1192" t="s">
        <v>83</v>
      </c>
      <c r="I1192">
        <v>0</v>
      </c>
      <c r="J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7</v>
      </c>
      <c r="AH1192" t="s">
        <v>13</v>
      </c>
      <c r="AI1192">
        <v>0</v>
      </c>
      <c r="AJ1192">
        <v>0</v>
      </c>
    </row>
    <row r="1193" spans="1:36" x14ac:dyDescent="0.25">
      <c r="A1193" s="3" t="s">
        <v>149</v>
      </c>
      <c r="B1193" s="3" t="s">
        <v>141</v>
      </c>
      <c r="C1193" s="3" t="s">
        <v>211</v>
      </c>
      <c r="D1193" s="3">
        <v>2018</v>
      </c>
      <c r="E1193" s="3" t="s">
        <v>84</v>
      </c>
      <c r="F1193" t="s">
        <v>85</v>
      </c>
      <c r="I1193">
        <v>0</v>
      </c>
      <c r="J1193">
        <v>0</v>
      </c>
      <c r="M1193">
        <v>3</v>
      </c>
      <c r="N1193">
        <v>3</v>
      </c>
      <c r="O1193">
        <v>3</v>
      </c>
      <c r="P1193">
        <v>0</v>
      </c>
      <c r="Q1193">
        <v>3</v>
      </c>
      <c r="R1193">
        <v>0</v>
      </c>
      <c r="S1193">
        <v>3</v>
      </c>
      <c r="T1193">
        <v>0</v>
      </c>
      <c r="U1193">
        <v>3</v>
      </c>
      <c r="V1193">
        <v>0</v>
      </c>
      <c r="W1193">
        <v>3</v>
      </c>
      <c r="X1193">
        <v>0</v>
      </c>
      <c r="Y1193">
        <v>3</v>
      </c>
      <c r="Z1193">
        <v>0</v>
      </c>
      <c r="AA1193">
        <v>3</v>
      </c>
      <c r="AB1193">
        <v>0</v>
      </c>
      <c r="AC1193">
        <v>3</v>
      </c>
      <c r="AD1193">
        <v>0</v>
      </c>
      <c r="AE1193">
        <v>0</v>
      </c>
      <c r="AF1193">
        <v>3</v>
      </c>
      <c r="AG1193">
        <v>3</v>
      </c>
      <c r="AH1193" t="s">
        <v>13</v>
      </c>
      <c r="AI1193">
        <v>0</v>
      </c>
      <c r="AJ1193">
        <v>0</v>
      </c>
    </row>
    <row r="1194" spans="1:36" x14ac:dyDescent="0.25">
      <c r="A1194" s="3" t="s">
        <v>149</v>
      </c>
      <c r="B1194" s="3" t="s">
        <v>141</v>
      </c>
      <c r="C1194" s="3" t="s">
        <v>211</v>
      </c>
      <c r="D1194" s="3">
        <v>2018</v>
      </c>
      <c r="E1194" s="3" t="s">
        <v>86</v>
      </c>
      <c r="F1194" t="s">
        <v>87</v>
      </c>
      <c r="I1194">
        <v>0</v>
      </c>
      <c r="J1194">
        <v>0</v>
      </c>
      <c r="M1194">
        <v>3</v>
      </c>
      <c r="N1194">
        <v>3</v>
      </c>
      <c r="O1194">
        <v>3</v>
      </c>
      <c r="P1194">
        <v>0</v>
      </c>
      <c r="Q1194">
        <v>3</v>
      </c>
      <c r="R1194">
        <v>0</v>
      </c>
      <c r="S1194">
        <v>3</v>
      </c>
      <c r="T1194">
        <v>0</v>
      </c>
      <c r="U1194">
        <v>3</v>
      </c>
      <c r="V1194">
        <v>0</v>
      </c>
      <c r="W1194">
        <v>3</v>
      </c>
      <c r="X1194">
        <v>0</v>
      </c>
      <c r="Y1194">
        <v>3</v>
      </c>
      <c r="Z1194">
        <v>0</v>
      </c>
      <c r="AA1194">
        <v>3</v>
      </c>
      <c r="AB1194">
        <v>0</v>
      </c>
      <c r="AC1194">
        <v>3</v>
      </c>
      <c r="AD1194">
        <v>0</v>
      </c>
      <c r="AE1194">
        <v>0</v>
      </c>
      <c r="AF1194">
        <v>3</v>
      </c>
      <c r="AG1194">
        <v>3</v>
      </c>
      <c r="AH1194" t="s">
        <v>13</v>
      </c>
      <c r="AI1194">
        <v>0</v>
      </c>
      <c r="AJ1194">
        <v>0</v>
      </c>
    </row>
    <row r="1195" spans="1:36" x14ac:dyDescent="0.25">
      <c r="A1195" s="3" t="s">
        <v>149</v>
      </c>
      <c r="B1195" s="3" t="s">
        <v>141</v>
      </c>
      <c r="C1195" s="3" t="s">
        <v>211</v>
      </c>
      <c r="D1195" s="3">
        <v>2018</v>
      </c>
      <c r="E1195" s="3" t="s">
        <v>88</v>
      </c>
      <c r="F1195" t="s">
        <v>89</v>
      </c>
      <c r="I1195">
        <v>5</v>
      </c>
      <c r="J1195">
        <v>5</v>
      </c>
      <c r="M1195">
        <v>10</v>
      </c>
      <c r="N1195">
        <v>5</v>
      </c>
      <c r="O1195">
        <v>15</v>
      </c>
      <c r="P1195">
        <v>5</v>
      </c>
      <c r="Q1195">
        <v>15</v>
      </c>
      <c r="R1195">
        <v>0</v>
      </c>
      <c r="S1195">
        <v>15</v>
      </c>
      <c r="T1195">
        <v>0</v>
      </c>
      <c r="U1195">
        <v>15</v>
      </c>
      <c r="V1195">
        <v>0</v>
      </c>
      <c r="W1195">
        <v>15</v>
      </c>
      <c r="X1195">
        <v>0</v>
      </c>
      <c r="Y1195">
        <v>15</v>
      </c>
      <c r="Z1195">
        <v>0</v>
      </c>
      <c r="AA1195">
        <v>15</v>
      </c>
      <c r="AB1195">
        <v>0</v>
      </c>
      <c r="AC1195">
        <v>15</v>
      </c>
      <c r="AD1195">
        <v>0</v>
      </c>
      <c r="AE1195">
        <v>0</v>
      </c>
      <c r="AF1195">
        <v>15</v>
      </c>
      <c r="AG1195">
        <v>15</v>
      </c>
      <c r="AH1195" t="s">
        <v>13</v>
      </c>
      <c r="AI1195">
        <v>0</v>
      </c>
      <c r="AJ1195">
        <v>0</v>
      </c>
    </row>
    <row r="1196" spans="1:36" x14ac:dyDescent="0.25">
      <c r="A1196" s="3" t="s">
        <v>149</v>
      </c>
      <c r="B1196" s="3" t="s">
        <v>141</v>
      </c>
      <c r="C1196" s="3" t="s">
        <v>211</v>
      </c>
      <c r="D1196" s="3">
        <v>2018</v>
      </c>
      <c r="E1196" s="3" t="s">
        <v>90</v>
      </c>
      <c r="F1196" t="s">
        <v>91</v>
      </c>
      <c r="I1196">
        <v>0</v>
      </c>
      <c r="J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 t="s">
        <v>13</v>
      </c>
      <c r="AI1196">
        <v>0</v>
      </c>
      <c r="AJ1196">
        <v>0</v>
      </c>
    </row>
    <row r="1197" spans="1:36" x14ac:dyDescent="0.25">
      <c r="A1197" s="3" t="s">
        <v>149</v>
      </c>
      <c r="B1197" s="3" t="s">
        <v>141</v>
      </c>
      <c r="C1197" s="3" t="s">
        <v>211</v>
      </c>
      <c r="D1197" s="3">
        <v>2018</v>
      </c>
      <c r="E1197" s="3" t="s">
        <v>92</v>
      </c>
      <c r="F1197" t="s">
        <v>93</v>
      </c>
      <c r="I1197">
        <v>0</v>
      </c>
      <c r="J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 t="s">
        <v>13</v>
      </c>
      <c r="AI1197">
        <v>0</v>
      </c>
      <c r="AJ1197">
        <v>0</v>
      </c>
    </row>
    <row r="1198" spans="1:36" x14ac:dyDescent="0.25">
      <c r="A1198" s="3" t="s">
        <v>149</v>
      </c>
      <c r="B1198" s="3" t="s">
        <v>141</v>
      </c>
      <c r="C1198" s="3" t="s">
        <v>211</v>
      </c>
      <c r="D1198" s="3">
        <v>2018</v>
      </c>
      <c r="E1198" s="3">
        <v>15</v>
      </c>
      <c r="F1198" t="s">
        <v>94</v>
      </c>
      <c r="I1198">
        <v>0</v>
      </c>
      <c r="J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7</v>
      </c>
      <c r="AF1198">
        <v>0</v>
      </c>
      <c r="AG1198">
        <v>6</v>
      </c>
      <c r="AH1198" t="s">
        <v>13</v>
      </c>
      <c r="AI1198">
        <v>0</v>
      </c>
      <c r="AJ1198">
        <v>0</v>
      </c>
    </row>
    <row r="1199" spans="1:36" x14ac:dyDescent="0.25">
      <c r="A1199" s="3" t="s">
        <v>149</v>
      </c>
      <c r="B1199" s="3" t="s">
        <v>141</v>
      </c>
      <c r="C1199" s="3" t="s">
        <v>211</v>
      </c>
      <c r="D1199" s="3">
        <v>2018</v>
      </c>
      <c r="E1199" s="3" t="s">
        <v>95</v>
      </c>
      <c r="F1199" t="s">
        <v>96</v>
      </c>
      <c r="I1199">
        <v>0</v>
      </c>
      <c r="J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2</v>
      </c>
      <c r="AF1199">
        <v>0</v>
      </c>
      <c r="AG1199">
        <v>0</v>
      </c>
      <c r="AH1199" t="s">
        <v>13</v>
      </c>
      <c r="AI1199">
        <v>0</v>
      </c>
      <c r="AJ1199">
        <v>0</v>
      </c>
    </row>
    <row r="1200" spans="1:36" x14ac:dyDescent="0.25">
      <c r="A1200" s="3" t="s">
        <v>149</v>
      </c>
      <c r="B1200" s="3" t="s">
        <v>141</v>
      </c>
      <c r="C1200" s="3" t="s">
        <v>211</v>
      </c>
      <c r="D1200" s="3">
        <v>2018</v>
      </c>
      <c r="E1200" s="3">
        <v>0</v>
      </c>
      <c r="F1200" t="s">
        <v>97</v>
      </c>
      <c r="I1200">
        <v>0</v>
      </c>
      <c r="J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</row>
    <row r="1201" spans="1:36" x14ac:dyDescent="0.25">
      <c r="A1201" s="3" t="s">
        <v>149</v>
      </c>
      <c r="B1201" s="3" t="s">
        <v>141</v>
      </c>
      <c r="C1201" s="3" t="s">
        <v>211</v>
      </c>
      <c r="D1201" s="3">
        <v>2018</v>
      </c>
      <c r="E1201" s="3">
        <v>0</v>
      </c>
      <c r="F1201" t="s">
        <v>98</v>
      </c>
      <c r="I1201">
        <v>1</v>
      </c>
      <c r="J1201">
        <v>1</v>
      </c>
      <c r="M1201">
        <v>1</v>
      </c>
      <c r="N1201">
        <v>0</v>
      </c>
      <c r="O1201">
        <v>1</v>
      </c>
      <c r="P1201">
        <v>0</v>
      </c>
      <c r="Q1201">
        <v>2</v>
      </c>
      <c r="R1201">
        <v>1</v>
      </c>
      <c r="S1201">
        <v>2</v>
      </c>
      <c r="T1201">
        <v>0</v>
      </c>
      <c r="U1201">
        <v>2</v>
      </c>
      <c r="V1201">
        <v>0</v>
      </c>
      <c r="W1201">
        <v>2</v>
      </c>
      <c r="X1201">
        <v>0</v>
      </c>
      <c r="Y1201">
        <v>2</v>
      </c>
      <c r="Z1201">
        <v>0</v>
      </c>
      <c r="AA1201">
        <v>2</v>
      </c>
      <c r="AB1201">
        <v>0</v>
      </c>
      <c r="AC1201">
        <v>2</v>
      </c>
      <c r="AD1201">
        <v>0</v>
      </c>
      <c r="AE1201">
        <v>75</v>
      </c>
      <c r="AF1201">
        <v>2</v>
      </c>
      <c r="AG1201">
        <v>77</v>
      </c>
      <c r="AH1201" t="s">
        <v>13</v>
      </c>
      <c r="AI1201">
        <v>0</v>
      </c>
      <c r="AJ1201">
        <v>0</v>
      </c>
    </row>
    <row r="1202" spans="1:36" x14ac:dyDescent="0.25">
      <c r="A1202" s="3" t="s">
        <v>149</v>
      </c>
      <c r="B1202" s="3" t="s">
        <v>141</v>
      </c>
      <c r="C1202" s="3" t="s">
        <v>211</v>
      </c>
      <c r="D1202" s="3">
        <v>2018</v>
      </c>
      <c r="E1202" s="3">
        <v>0</v>
      </c>
      <c r="F1202" t="s">
        <v>99</v>
      </c>
      <c r="I1202">
        <v>1</v>
      </c>
      <c r="J1202">
        <v>1</v>
      </c>
      <c r="M1202">
        <v>1</v>
      </c>
      <c r="N1202">
        <v>0</v>
      </c>
      <c r="O1202">
        <v>1</v>
      </c>
      <c r="P1202">
        <v>0</v>
      </c>
      <c r="Q1202">
        <v>2</v>
      </c>
      <c r="R1202">
        <v>1</v>
      </c>
      <c r="S1202">
        <v>2</v>
      </c>
      <c r="T1202">
        <v>0</v>
      </c>
      <c r="U1202">
        <v>2</v>
      </c>
      <c r="V1202">
        <v>0</v>
      </c>
      <c r="W1202">
        <v>2</v>
      </c>
      <c r="X1202">
        <v>0</v>
      </c>
      <c r="Y1202">
        <v>2</v>
      </c>
      <c r="Z1202">
        <v>0</v>
      </c>
      <c r="AA1202">
        <v>2</v>
      </c>
      <c r="AB1202">
        <v>0</v>
      </c>
      <c r="AC1202">
        <v>2</v>
      </c>
      <c r="AD1202">
        <v>0</v>
      </c>
      <c r="AE1202">
        <v>0</v>
      </c>
      <c r="AF1202">
        <v>2</v>
      </c>
      <c r="AG1202">
        <v>45</v>
      </c>
      <c r="AH1202" t="s">
        <v>13</v>
      </c>
      <c r="AI1202">
        <v>0</v>
      </c>
      <c r="AJ1202">
        <v>0</v>
      </c>
    </row>
    <row r="1203" spans="1:36" x14ac:dyDescent="0.25">
      <c r="A1203" s="3" t="s">
        <v>149</v>
      </c>
      <c r="B1203" s="3" t="s">
        <v>141</v>
      </c>
      <c r="C1203" s="3" t="s">
        <v>211</v>
      </c>
      <c r="D1203" s="3">
        <v>2018</v>
      </c>
      <c r="E1203" s="3">
        <v>0</v>
      </c>
      <c r="F1203" t="s">
        <v>100</v>
      </c>
      <c r="I1203">
        <v>0</v>
      </c>
      <c r="J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 t="s">
        <v>13</v>
      </c>
      <c r="AI1203">
        <v>0</v>
      </c>
      <c r="AJ1203">
        <v>0</v>
      </c>
    </row>
    <row r="1204" spans="1:36" x14ac:dyDescent="0.25">
      <c r="A1204" s="3" t="s">
        <v>149</v>
      </c>
      <c r="B1204" s="3" t="s">
        <v>141</v>
      </c>
      <c r="C1204" s="3" t="s">
        <v>211</v>
      </c>
      <c r="D1204" s="3">
        <v>2018</v>
      </c>
      <c r="E1204" s="3">
        <v>0</v>
      </c>
      <c r="F1204" t="s">
        <v>101</v>
      </c>
      <c r="I1204">
        <v>16</v>
      </c>
      <c r="J1204">
        <v>16</v>
      </c>
      <c r="M1204">
        <v>31</v>
      </c>
      <c r="N1204">
        <v>15</v>
      </c>
      <c r="O1204">
        <v>43</v>
      </c>
      <c r="P1204">
        <v>12</v>
      </c>
      <c r="Q1204">
        <v>44</v>
      </c>
      <c r="R1204">
        <v>1</v>
      </c>
      <c r="S1204">
        <v>44</v>
      </c>
      <c r="T1204">
        <v>0</v>
      </c>
      <c r="U1204">
        <v>44</v>
      </c>
      <c r="V1204">
        <v>0</v>
      </c>
      <c r="W1204">
        <v>44</v>
      </c>
      <c r="X1204">
        <v>0</v>
      </c>
      <c r="Y1204">
        <v>44</v>
      </c>
      <c r="Z1204">
        <v>0</v>
      </c>
      <c r="AA1204">
        <v>44</v>
      </c>
      <c r="AB1204">
        <v>0</v>
      </c>
      <c r="AC1204">
        <v>44</v>
      </c>
      <c r="AD1204">
        <v>0</v>
      </c>
      <c r="AE1204">
        <v>85</v>
      </c>
      <c r="AF1204">
        <v>44</v>
      </c>
      <c r="AG1204">
        <v>127</v>
      </c>
      <c r="AH1204" t="s">
        <v>13</v>
      </c>
      <c r="AI1204">
        <v>0</v>
      </c>
      <c r="AJ1204">
        <v>0</v>
      </c>
    </row>
    <row r="1205" spans="1:36" x14ac:dyDescent="0.25">
      <c r="A1205" s="3" t="s">
        <v>149</v>
      </c>
      <c r="B1205" s="3" t="s">
        <v>141</v>
      </c>
      <c r="C1205" s="3" t="s">
        <v>211</v>
      </c>
      <c r="D1205" s="3">
        <v>2018</v>
      </c>
      <c r="E1205" s="3">
        <v>0</v>
      </c>
      <c r="F1205" t="s">
        <v>102</v>
      </c>
      <c r="I1205">
        <v>7</v>
      </c>
      <c r="J1205">
        <v>7</v>
      </c>
      <c r="M1205">
        <v>32</v>
      </c>
      <c r="N1205">
        <v>25</v>
      </c>
      <c r="O1205">
        <v>39</v>
      </c>
      <c r="P1205">
        <v>7</v>
      </c>
      <c r="Q1205">
        <v>39</v>
      </c>
      <c r="R1205">
        <v>0</v>
      </c>
      <c r="S1205">
        <v>39</v>
      </c>
      <c r="T1205">
        <v>0</v>
      </c>
      <c r="U1205">
        <v>39</v>
      </c>
      <c r="V1205">
        <v>0</v>
      </c>
      <c r="W1205">
        <v>39</v>
      </c>
      <c r="X1205">
        <v>0</v>
      </c>
      <c r="Y1205">
        <v>39</v>
      </c>
      <c r="Z1205">
        <v>0</v>
      </c>
      <c r="AA1205">
        <v>39</v>
      </c>
      <c r="AB1205">
        <v>0</v>
      </c>
      <c r="AC1205">
        <v>39</v>
      </c>
      <c r="AD1205">
        <v>0</v>
      </c>
      <c r="AE1205">
        <v>7</v>
      </c>
      <c r="AF1205">
        <v>39</v>
      </c>
      <c r="AG1205">
        <v>46</v>
      </c>
      <c r="AH1205" t="s">
        <v>13</v>
      </c>
      <c r="AI1205">
        <v>0</v>
      </c>
      <c r="AJ1205">
        <v>0</v>
      </c>
    </row>
    <row r="1206" spans="1:36" x14ac:dyDescent="0.25">
      <c r="A1206" s="3" t="s">
        <v>149</v>
      </c>
      <c r="B1206" s="3" t="s">
        <v>141</v>
      </c>
      <c r="C1206" s="3" t="s">
        <v>211</v>
      </c>
      <c r="D1206" s="3">
        <v>2018</v>
      </c>
      <c r="E1206" s="3">
        <v>0</v>
      </c>
      <c r="F1206" t="s">
        <v>103</v>
      </c>
      <c r="I1206">
        <v>0</v>
      </c>
      <c r="J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2</v>
      </c>
      <c r="AF1206">
        <v>0</v>
      </c>
      <c r="AG1206">
        <v>0</v>
      </c>
      <c r="AH1206" t="s">
        <v>13</v>
      </c>
      <c r="AI1206">
        <v>0</v>
      </c>
      <c r="AJ1206">
        <v>0</v>
      </c>
    </row>
    <row r="1207" spans="1:36" x14ac:dyDescent="0.25">
      <c r="A1207" s="3" t="s">
        <v>149</v>
      </c>
      <c r="B1207" s="3" t="s">
        <v>141</v>
      </c>
      <c r="C1207" s="3" t="s">
        <v>211</v>
      </c>
      <c r="D1207" s="3">
        <v>2018</v>
      </c>
      <c r="E1207" s="3">
        <v>0</v>
      </c>
      <c r="F1207" t="s">
        <v>104</v>
      </c>
      <c r="I1207">
        <v>0</v>
      </c>
      <c r="J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</row>
    <row r="1208" spans="1:36" x14ac:dyDescent="0.25">
      <c r="A1208" s="3" t="s">
        <v>149</v>
      </c>
      <c r="B1208" s="3" t="s">
        <v>141</v>
      </c>
      <c r="C1208" s="3" t="s">
        <v>211</v>
      </c>
      <c r="D1208" s="3">
        <v>2018</v>
      </c>
      <c r="E1208" s="3">
        <v>16</v>
      </c>
      <c r="F1208">
        <v>0</v>
      </c>
      <c r="I1208">
        <v>0</v>
      </c>
      <c r="J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 t="s">
        <v>13</v>
      </c>
      <c r="AI1208">
        <v>0</v>
      </c>
      <c r="AJ1208">
        <v>0</v>
      </c>
    </row>
    <row r="1209" spans="1:36" x14ac:dyDescent="0.25">
      <c r="A1209" s="3" t="s">
        <v>149</v>
      </c>
      <c r="B1209" s="3" t="s">
        <v>141</v>
      </c>
      <c r="C1209" s="3" t="s">
        <v>211</v>
      </c>
      <c r="D1209" s="3">
        <v>2018</v>
      </c>
      <c r="E1209" s="3">
        <v>17</v>
      </c>
      <c r="F1209">
        <v>0</v>
      </c>
      <c r="I1209">
        <v>0</v>
      </c>
      <c r="J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 t="s">
        <v>13</v>
      </c>
      <c r="AI1209">
        <v>0</v>
      </c>
      <c r="AJ1209">
        <v>0</v>
      </c>
    </row>
    <row r="1210" spans="1:36" x14ac:dyDescent="0.25">
      <c r="A1210" s="3" t="s">
        <v>149</v>
      </c>
      <c r="B1210" s="3" t="s">
        <v>141</v>
      </c>
      <c r="C1210" s="3" t="s">
        <v>211</v>
      </c>
      <c r="D1210" s="3">
        <v>2018</v>
      </c>
      <c r="E1210" s="3">
        <v>18</v>
      </c>
      <c r="F1210">
        <v>0</v>
      </c>
      <c r="I1210">
        <v>0</v>
      </c>
      <c r="J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 t="s">
        <v>13</v>
      </c>
      <c r="AI1210">
        <v>0</v>
      </c>
      <c r="AJ1210">
        <v>0</v>
      </c>
    </row>
    <row r="1211" spans="1:36" x14ac:dyDescent="0.25">
      <c r="A1211" s="3" t="s">
        <v>149</v>
      </c>
      <c r="B1211" s="3" t="s">
        <v>141</v>
      </c>
      <c r="C1211" s="3" t="s">
        <v>211</v>
      </c>
      <c r="D1211" s="3">
        <v>2018</v>
      </c>
      <c r="E1211" s="3">
        <v>19</v>
      </c>
      <c r="F1211">
        <v>0</v>
      </c>
      <c r="I1211">
        <v>0</v>
      </c>
      <c r="J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 t="s">
        <v>13</v>
      </c>
      <c r="AI1211">
        <v>0</v>
      </c>
      <c r="AJ1211">
        <v>0</v>
      </c>
    </row>
    <row r="1212" spans="1:36" x14ac:dyDescent="0.25">
      <c r="A1212" s="3" t="s">
        <v>149</v>
      </c>
      <c r="B1212" s="3" t="s">
        <v>141</v>
      </c>
      <c r="C1212" s="3" t="s">
        <v>211</v>
      </c>
      <c r="D1212" s="3">
        <v>2018</v>
      </c>
      <c r="E1212" s="3">
        <v>20</v>
      </c>
      <c r="F1212">
        <v>0</v>
      </c>
      <c r="I1212">
        <v>0</v>
      </c>
      <c r="J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 t="s">
        <v>13</v>
      </c>
      <c r="AI1212">
        <v>0</v>
      </c>
      <c r="AJ1212">
        <v>0</v>
      </c>
    </row>
    <row r="1213" spans="1:36" x14ac:dyDescent="0.25">
      <c r="A1213" s="3" t="s">
        <v>149</v>
      </c>
      <c r="B1213" s="3" t="s">
        <v>141</v>
      </c>
      <c r="C1213" s="3" t="s">
        <v>211</v>
      </c>
      <c r="D1213" s="3">
        <v>2018</v>
      </c>
      <c r="E1213" s="3">
        <v>21</v>
      </c>
      <c r="F1213">
        <v>0</v>
      </c>
      <c r="I1213">
        <v>0</v>
      </c>
      <c r="J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 t="s">
        <v>13</v>
      </c>
      <c r="AI1213">
        <v>0</v>
      </c>
      <c r="AJ1213">
        <v>0</v>
      </c>
    </row>
    <row r="1214" spans="1:36" x14ac:dyDescent="0.25">
      <c r="A1214" s="3" t="s">
        <v>149</v>
      </c>
      <c r="B1214" s="3" t="s">
        <v>141</v>
      </c>
      <c r="C1214" s="3" t="s">
        <v>211</v>
      </c>
      <c r="D1214" s="3">
        <v>2018</v>
      </c>
      <c r="E1214" s="3">
        <v>22</v>
      </c>
      <c r="F1214">
        <v>0</v>
      </c>
      <c r="I1214">
        <v>0</v>
      </c>
      <c r="J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 t="s">
        <v>13</v>
      </c>
      <c r="AI1214">
        <v>0</v>
      </c>
      <c r="AJ1214">
        <v>0</v>
      </c>
    </row>
    <row r="1215" spans="1:36" x14ac:dyDescent="0.25">
      <c r="A1215" s="3" t="s">
        <v>149</v>
      </c>
      <c r="B1215" s="3" t="s">
        <v>141</v>
      </c>
      <c r="C1215" s="3" t="s">
        <v>211</v>
      </c>
      <c r="D1215" s="3">
        <v>2018</v>
      </c>
      <c r="E1215" s="3">
        <v>23</v>
      </c>
      <c r="F1215">
        <v>0</v>
      </c>
      <c r="I1215">
        <v>0</v>
      </c>
      <c r="J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 t="s">
        <v>13</v>
      </c>
      <c r="AI1215">
        <v>0</v>
      </c>
      <c r="AJ1215">
        <v>0</v>
      </c>
    </row>
    <row r="1216" spans="1:36" x14ac:dyDescent="0.25">
      <c r="A1216" s="3" t="s">
        <v>149</v>
      </c>
      <c r="B1216" s="3" t="s">
        <v>141</v>
      </c>
      <c r="C1216" s="3" t="s">
        <v>211</v>
      </c>
      <c r="D1216" s="3">
        <v>2018</v>
      </c>
      <c r="E1216" s="3">
        <v>24</v>
      </c>
      <c r="F1216">
        <v>0</v>
      </c>
      <c r="I1216">
        <v>0</v>
      </c>
      <c r="J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 t="s">
        <v>13</v>
      </c>
      <c r="AI1216">
        <v>0</v>
      </c>
      <c r="AJ1216">
        <v>0</v>
      </c>
    </row>
    <row r="1217" spans="1:36" x14ac:dyDescent="0.25">
      <c r="A1217" s="3" t="s">
        <v>149</v>
      </c>
      <c r="B1217" s="3" t="s">
        <v>141</v>
      </c>
      <c r="C1217" s="3" t="s">
        <v>211</v>
      </c>
      <c r="D1217" s="3">
        <v>2018</v>
      </c>
      <c r="E1217" s="3">
        <v>25</v>
      </c>
      <c r="F1217">
        <v>0</v>
      </c>
      <c r="I1217">
        <v>0</v>
      </c>
      <c r="J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 t="s">
        <v>13</v>
      </c>
      <c r="AI1217">
        <v>0</v>
      </c>
      <c r="AJ1217">
        <v>0</v>
      </c>
    </row>
    <row r="1218" spans="1:36" x14ac:dyDescent="0.25">
      <c r="A1218" s="3" t="s">
        <v>149</v>
      </c>
      <c r="B1218" s="3" t="s">
        <v>212</v>
      </c>
      <c r="C1218" s="3" t="s">
        <v>213</v>
      </c>
      <c r="D1218" s="3">
        <v>2018</v>
      </c>
      <c r="E1218" s="3">
        <v>0</v>
      </c>
      <c r="F1218" t="s">
        <v>12</v>
      </c>
      <c r="I1218">
        <v>0</v>
      </c>
      <c r="J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</row>
    <row r="1219" spans="1:36" x14ac:dyDescent="0.25">
      <c r="A1219" s="3" t="s">
        <v>149</v>
      </c>
      <c r="B1219" s="3" t="s">
        <v>212</v>
      </c>
      <c r="C1219" s="3" t="s">
        <v>213</v>
      </c>
      <c r="D1219" s="3">
        <v>2018</v>
      </c>
      <c r="E1219" s="3">
        <v>1</v>
      </c>
      <c r="F1219" t="s">
        <v>14</v>
      </c>
      <c r="I1219">
        <v>2</v>
      </c>
      <c r="J1219">
        <v>2</v>
      </c>
      <c r="M1219">
        <v>2</v>
      </c>
      <c r="N1219">
        <v>0</v>
      </c>
      <c r="O1219">
        <v>4</v>
      </c>
      <c r="P1219">
        <v>2</v>
      </c>
      <c r="Q1219">
        <v>4</v>
      </c>
      <c r="R1219">
        <v>0</v>
      </c>
      <c r="S1219">
        <v>4</v>
      </c>
      <c r="T1219">
        <v>0</v>
      </c>
      <c r="U1219">
        <v>4</v>
      </c>
      <c r="V1219">
        <v>0</v>
      </c>
      <c r="W1219">
        <v>4</v>
      </c>
      <c r="X1219">
        <v>0</v>
      </c>
      <c r="Y1219">
        <v>4</v>
      </c>
      <c r="Z1219">
        <v>0</v>
      </c>
      <c r="AA1219">
        <v>4</v>
      </c>
      <c r="AB1219">
        <v>0</v>
      </c>
      <c r="AC1219">
        <v>4</v>
      </c>
      <c r="AD1219">
        <v>0</v>
      </c>
      <c r="AE1219">
        <v>9</v>
      </c>
      <c r="AF1219">
        <v>4</v>
      </c>
      <c r="AG1219">
        <v>14</v>
      </c>
      <c r="AH1219" t="s">
        <v>13</v>
      </c>
      <c r="AI1219">
        <v>0</v>
      </c>
      <c r="AJ1219">
        <v>0</v>
      </c>
    </row>
    <row r="1220" spans="1:36" x14ac:dyDescent="0.25">
      <c r="A1220" s="3" t="s">
        <v>149</v>
      </c>
      <c r="B1220" s="3" t="s">
        <v>212</v>
      </c>
      <c r="C1220" s="3" t="s">
        <v>213</v>
      </c>
      <c r="D1220" s="3">
        <v>2018</v>
      </c>
      <c r="E1220" s="3" t="s">
        <v>15</v>
      </c>
      <c r="F1220" t="s">
        <v>16</v>
      </c>
      <c r="I1220">
        <v>0</v>
      </c>
      <c r="J1220">
        <v>0</v>
      </c>
      <c r="M1220">
        <v>0</v>
      </c>
      <c r="N1220">
        <v>0</v>
      </c>
      <c r="O1220">
        <v>2</v>
      </c>
      <c r="P1220">
        <v>2</v>
      </c>
      <c r="Q1220">
        <v>2</v>
      </c>
      <c r="R1220">
        <v>0</v>
      </c>
      <c r="S1220">
        <v>2</v>
      </c>
      <c r="T1220">
        <v>0</v>
      </c>
      <c r="U1220">
        <v>2</v>
      </c>
      <c r="V1220">
        <v>0</v>
      </c>
      <c r="W1220">
        <v>2</v>
      </c>
      <c r="X1220">
        <v>0</v>
      </c>
      <c r="Y1220">
        <v>2</v>
      </c>
      <c r="Z1220">
        <v>0</v>
      </c>
      <c r="AA1220">
        <v>2</v>
      </c>
      <c r="AB1220">
        <v>0</v>
      </c>
      <c r="AC1220">
        <v>2</v>
      </c>
      <c r="AD1220">
        <v>0</v>
      </c>
      <c r="AE1220">
        <v>5</v>
      </c>
      <c r="AF1220">
        <v>2</v>
      </c>
      <c r="AG1220">
        <v>7</v>
      </c>
      <c r="AH1220" t="s">
        <v>13</v>
      </c>
      <c r="AI1220">
        <v>0</v>
      </c>
      <c r="AJ1220">
        <v>0</v>
      </c>
    </row>
    <row r="1221" spans="1:36" x14ac:dyDescent="0.25">
      <c r="A1221" s="3" t="s">
        <v>149</v>
      </c>
      <c r="B1221" s="3" t="s">
        <v>212</v>
      </c>
      <c r="C1221" s="3" t="s">
        <v>213</v>
      </c>
      <c r="D1221" s="3">
        <v>2018</v>
      </c>
      <c r="E1221" s="3" t="s">
        <v>17</v>
      </c>
      <c r="F1221" t="s">
        <v>18</v>
      </c>
      <c r="I1221">
        <v>2</v>
      </c>
      <c r="J1221">
        <v>2</v>
      </c>
      <c r="M1221">
        <v>2</v>
      </c>
      <c r="N1221">
        <v>0</v>
      </c>
      <c r="O1221">
        <v>2</v>
      </c>
      <c r="P1221">
        <v>0</v>
      </c>
      <c r="Q1221">
        <v>2</v>
      </c>
      <c r="R1221">
        <v>0</v>
      </c>
      <c r="S1221">
        <v>2</v>
      </c>
      <c r="T1221">
        <v>0</v>
      </c>
      <c r="U1221">
        <v>2</v>
      </c>
      <c r="V1221">
        <v>0</v>
      </c>
      <c r="W1221">
        <v>2</v>
      </c>
      <c r="X1221">
        <v>0</v>
      </c>
      <c r="Y1221">
        <v>2</v>
      </c>
      <c r="Z1221">
        <v>0</v>
      </c>
      <c r="AA1221">
        <v>2</v>
      </c>
      <c r="AB1221">
        <v>0</v>
      </c>
      <c r="AC1221">
        <v>2</v>
      </c>
      <c r="AD1221">
        <v>0</v>
      </c>
      <c r="AE1221">
        <v>2</v>
      </c>
      <c r="AF1221">
        <v>2</v>
      </c>
      <c r="AG1221">
        <v>6</v>
      </c>
      <c r="AH1221" t="s">
        <v>13</v>
      </c>
      <c r="AI1221">
        <v>0</v>
      </c>
      <c r="AJ1221">
        <v>0</v>
      </c>
    </row>
    <row r="1222" spans="1:36" x14ac:dyDescent="0.25">
      <c r="A1222" s="3" t="s">
        <v>149</v>
      </c>
      <c r="B1222" s="3" t="s">
        <v>212</v>
      </c>
      <c r="C1222" s="3" t="s">
        <v>213</v>
      </c>
      <c r="D1222" s="3">
        <v>2018</v>
      </c>
      <c r="E1222" s="3" t="s">
        <v>19</v>
      </c>
      <c r="F1222" t="s">
        <v>20</v>
      </c>
      <c r="I1222">
        <v>0</v>
      </c>
      <c r="J1222">
        <v>0</v>
      </c>
      <c r="M1222">
        <v>0</v>
      </c>
      <c r="N1222">
        <v>0</v>
      </c>
      <c r="O1222">
        <v>1</v>
      </c>
      <c r="P1222">
        <v>1</v>
      </c>
      <c r="Q1222">
        <v>1</v>
      </c>
      <c r="R1222">
        <v>0</v>
      </c>
      <c r="S1222">
        <v>1</v>
      </c>
      <c r="T1222">
        <v>0</v>
      </c>
      <c r="U1222">
        <v>1</v>
      </c>
      <c r="V1222">
        <v>0</v>
      </c>
      <c r="W1222">
        <v>1</v>
      </c>
      <c r="X1222">
        <v>0</v>
      </c>
      <c r="Y1222">
        <v>1</v>
      </c>
      <c r="Z1222">
        <v>0</v>
      </c>
      <c r="AA1222">
        <v>1</v>
      </c>
      <c r="AB1222">
        <v>0</v>
      </c>
      <c r="AC1222">
        <v>1</v>
      </c>
      <c r="AD1222">
        <v>0</v>
      </c>
      <c r="AE1222">
        <v>2</v>
      </c>
      <c r="AF1222">
        <v>1</v>
      </c>
      <c r="AG1222">
        <v>7</v>
      </c>
      <c r="AH1222" t="s">
        <v>13</v>
      </c>
      <c r="AI1222">
        <v>0</v>
      </c>
      <c r="AJ1222">
        <v>0</v>
      </c>
    </row>
    <row r="1223" spans="1:36" x14ac:dyDescent="0.25">
      <c r="A1223" s="3" t="s">
        <v>149</v>
      </c>
      <c r="B1223" s="3" t="s">
        <v>212</v>
      </c>
      <c r="C1223" s="3" t="s">
        <v>213</v>
      </c>
      <c r="D1223" s="3">
        <v>2018</v>
      </c>
      <c r="E1223" s="3">
        <v>2</v>
      </c>
      <c r="F1223" t="s">
        <v>21</v>
      </c>
      <c r="I1223">
        <v>1</v>
      </c>
      <c r="J1223">
        <v>1</v>
      </c>
      <c r="M1223">
        <v>1</v>
      </c>
      <c r="N1223">
        <v>0</v>
      </c>
      <c r="O1223">
        <v>1</v>
      </c>
      <c r="P1223">
        <v>0</v>
      </c>
      <c r="Q1223">
        <v>1</v>
      </c>
      <c r="R1223">
        <v>0</v>
      </c>
      <c r="S1223">
        <v>1</v>
      </c>
      <c r="T1223">
        <v>0</v>
      </c>
      <c r="U1223">
        <v>1</v>
      </c>
      <c r="V1223">
        <v>0</v>
      </c>
      <c r="W1223">
        <v>1</v>
      </c>
      <c r="X1223">
        <v>0</v>
      </c>
      <c r="Y1223">
        <v>1</v>
      </c>
      <c r="Z1223">
        <v>0</v>
      </c>
      <c r="AA1223">
        <v>1</v>
      </c>
      <c r="AB1223">
        <v>0</v>
      </c>
      <c r="AC1223">
        <v>1</v>
      </c>
      <c r="AD1223">
        <v>0</v>
      </c>
      <c r="AE1223">
        <v>2</v>
      </c>
      <c r="AF1223">
        <v>1</v>
      </c>
      <c r="AG1223">
        <v>4</v>
      </c>
      <c r="AH1223" t="s">
        <v>13</v>
      </c>
      <c r="AI1223">
        <v>0</v>
      </c>
      <c r="AJ1223">
        <v>0</v>
      </c>
    </row>
    <row r="1224" spans="1:36" x14ac:dyDescent="0.25">
      <c r="A1224" s="3" t="s">
        <v>149</v>
      </c>
      <c r="B1224" s="3" t="s">
        <v>212</v>
      </c>
      <c r="C1224" s="3" t="s">
        <v>213</v>
      </c>
      <c r="D1224" s="3">
        <v>2018</v>
      </c>
      <c r="E1224" s="3" t="s">
        <v>22</v>
      </c>
      <c r="F1224" t="s">
        <v>16</v>
      </c>
      <c r="I1224">
        <v>1</v>
      </c>
      <c r="J1224">
        <v>1</v>
      </c>
      <c r="M1224">
        <v>1</v>
      </c>
      <c r="N1224">
        <v>0</v>
      </c>
      <c r="O1224">
        <v>1</v>
      </c>
      <c r="P1224">
        <v>0</v>
      </c>
      <c r="Q1224">
        <v>1</v>
      </c>
      <c r="R1224">
        <v>0</v>
      </c>
      <c r="S1224">
        <v>1</v>
      </c>
      <c r="T1224">
        <v>0</v>
      </c>
      <c r="U1224">
        <v>1</v>
      </c>
      <c r="V1224">
        <v>0</v>
      </c>
      <c r="W1224">
        <v>1</v>
      </c>
      <c r="X1224">
        <v>0</v>
      </c>
      <c r="Y1224">
        <v>1</v>
      </c>
      <c r="Z1224">
        <v>0</v>
      </c>
      <c r="AA1224">
        <v>1</v>
      </c>
      <c r="AB1224">
        <v>0</v>
      </c>
      <c r="AC1224">
        <v>1</v>
      </c>
      <c r="AD1224">
        <v>0</v>
      </c>
      <c r="AE1224">
        <v>0</v>
      </c>
      <c r="AF1224">
        <v>1</v>
      </c>
      <c r="AG1224">
        <v>4</v>
      </c>
      <c r="AH1224" t="s">
        <v>13</v>
      </c>
      <c r="AI1224">
        <v>0</v>
      </c>
      <c r="AJ1224">
        <v>0</v>
      </c>
    </row>
    <row r="1225" spans="1:36" x14ac:dyDescent="0.25">
      <c r="A1225" s="3" t="s">
        <v>149</v>
      </c>
      <c r="B1225" s="3" t="s">
        <v>212</v>
      </c>
      <c r="C1225" s="3" t="s">
        <v>213</v>
      </c>
      <c r="D1225" s="3">
        <v>2018</v>
      </c>
      <c r="E1225" s="3" t="s">
        <v>23</v>
      </c>
      <c r="F1225" t="s">
        <v>20</v>
      </c>
      <c r="I1225">
        <v>0</v>
      </c>
      <c r="J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2</v>
      </c>
      <c r="AF1225">
        <v>0</v>
      </c>
      <c r="AG1225">
        <v>2</v>
      </c>
      <c r="AH1225" t="s">
        <v>13</v>
      </c>
      <c r="AI1225">
        <v>0</v>
      </c>
      <c r="AJ1225">
        <v>0</v>
      </c>
    </row>
    <row r="1226" spans="1:36" x14ac:dyDescent="0.25">
      <c r="A1226" s="3" t="s">
        <v>149</v>
      </c>
      <c r="B1226" s="3" t="s">
        <v>212</v>
      </c>
      <c r="C1226" s="3" t="s">
        <v>213</v>
      </c>
      <c r="D1226" s="3">
        <v>2018</v>
      </c>
      <c r="E1226" s="3">
        <v>3</v>
      </c>
      <c r="F1226" t="s">
        <v>24</v>
      </c>
      <c r="I1226">
        <v>0</v>
      </c>
      <c r="J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 t="s">
        <v>13</v>
      </c>
      <c r="AI1226">
        <v>0</v>
      </c>
      <c r="AJ1226">
        <v>0</v>
      </c>
    </row>
    <row r="1227" spans="1:36" x14ac:dyDescent="0.25">
      <c r="A1227" s="3" t="s">
        <v>149</v>
      </c>
      <c r="B1227" s="3" t="s">
        <v>212</v>
      </c>
      <c r="C1227" s="3" t="s">
        <v>213</v>
      </c>
      <c r="D1227" s="3">
        <v>2018</v>
      </c>
      <c r="E1227" s="3" t="s">
        <v>25</v>
      </c>
      <c r="F1227" t="s">
        <v>16</v>
      </c>
      <c r="I1227">
        <v>0</v>
      </c>
      <c r="J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 t="s">
        <v>13</v>
      </c>
      <c r="AI1227">
        <v>0</v>
      </c>
      <c r="AJ1227">
        <v>0</v>
      </c>
    </row>
    <row r="1228" spans="1:36" x14ac:dyDescent="0.25">
      <c r="A1228" s="3" t="s">
        <v>149</v>
      </c>
      <c r="B1228" s="3" t="s">
        <v>212</v>
      </c>
      <c r="C1228" s="3" t="s">
        <v>213</v>
      </c>
      <c r="D1228" s="3">
        <v>2018</v>
      </c>
      <c r="E1228" s="3" t="s">
        <v>26</v>
      </c>
      <c r="F1228" t="s">
        <v>20</v>
      </c>
      <c r="I1228">
        <v>0</v>
      </c>
      <c r="J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 t="s">
        <v>13</v>
      </c>
      <c r="AI1228">
        <v>0</v>
      </c>
      <c r="AJ1228">
        <v>0</v>
      </c>
    </row>
    <row r="1229" spans="1:36" x14ac:dyDescent="0.25">
      <c r="A1229" s="3" t="s">
        <v>149</v>
      </c>
      <c r="B1229" s="3" t="s">
        <v>212</v>
      </c>
      <c r="C1229" s="3" t="s">
        <v>213</v>
      </c>
      <c r="D1229" s="3">
        <v>2018</v>
      </c>
      <c r="E1229" s="3">
        <v>4</v>
      </c>
      <c r="F1229" t="s">
        <v>27</v>
      </c>
      <c r="I1229">
        <v>2</v>
      </c>
      <c r="J1229">
        <v>2</v>
      </c>
      <c r="M1229">
        <v>5</v>
      </c>
      <c r="N1229">
        <v>3</v>
      </c>
      <c r="O1229">
        <v>6</v>
      </c>
      <c r="P1229">
        <v>1</v>
      </c>
      <c r="Q1229">
        <v>6</v>
      </c>
      <c r="R1229">
        <v>0</v>
      </c>
      <c r="S1229">
        <v>6</v>
      </c>
      <c r="T1229">
        <v>0</v>
      </c>
      <c r="U1229">
        <v>6</v>
      </c>
      <c r="V1229">
        <v>0</v>
      </c>
      <c r="W1229">
        <v>6</v>
      </c>
      <c r="X1229">
        <v>0</v>
      </c>
      <c r="Y1229">
        <v>6</v>
      </c>
      <c r="Z1229">
        <v>0</v>
      </c>
      <c r="AA1229">
        <v>6</v>
      </c>
      <c r="AB1229">
        <v>0</v>
      </c>
      <c r="AC1229">
        <v>6</v>
      </c>
      <c r="AD1229">
        <v>0</v>
      </c>
      <c r="AE1229">
        <v>10</v>
      </c>
      <c r="AF1229">
        <v>6</v>
      </c>
      <c r="AG1229">
        <v>20</v>
      </c>
      <c r="AH1229" t="s">
        <v>13</v>
      </c>
      <c r="AI1229">
        <v>0</v>
      </c>
      <c r="AJ1229">
        <v>0</v>
      </c>
    </row>
    <row r="1230" spans="1:36" x14ac:dyDescent="0.25">
      <c r="A1230" s="3" t="s">
        <v>149</v>
      </c>
      <c r="B1230" s="3" t="s">
        <v>212</v>
      </c>
      <c r="C1230" s="3" t="s">
        <v>213</v>
      </c>
      <c r="D1230" s="3">
        <v>2018</v>
      </c>
      <c r="E1230" s="3" t="s">
        <v>28</v>
      </c>
      <c r="F1230" t="s">
        <v>16</v>
      </c>
      <c r="I1230">
        <v>2</v>
      </c>
      <c r="J1230">
        <v>2</v>
      </c>
      <c r="M1230">
        <v>4</v>
      </c>
      <c r="N1230">
        <v>2</v>
      </c>
      <c r="O1230">
        <v>4</v>
      </c>
      <c r="P1230">
        <v>0</v>
      </c>
      <c r="Q1230">
        <v>4</v>
      </c>
      <c r="R1230">
        <v>0</v>
      </c>
      <c r="S1230">
        <v>4</v>
      </c>
      <c r="T1230">
        <v>0</v>
      </c>
      <c r="U1230">
        <v>4</v>
      </c>
      <c r="V1230">
        <v>0</v>
      </c>
      <c r="W1230">
        <v>4</v>
      </c>
      <c r="X1230">
        <v>0</v>
      </c>
      <c r="Y1230">
        <v>4</v>
      </c>
      <c r="Z1230">
        <v>0</v>
      </c>
      <c r="AA1230">
        <v>4</v>
      </c>
      <c r="AB1230">
        <v>0</v>
      </c>
      <c r="AC1230">
        <v>4</v>
      </c>
      <c r="AD1230">
        <v>0</v>
      </c>
      <c r="AE1230">
        <v>8</v>
      </c>
      <c r="AF1230">
        <v>4</v>
      </c>
      <c r="AG1230">
        <v>17</v>
      </c>
      <c r="AH1230" t="s">
        <v>13</v>
      </c>
      <c r="AI1230">
        <v>0</v>
      </c>
      <c r="AJ1230">
        <v>0</v>
      </c>
    </row>
    <row r="1231" spans="1:36" x14ac:dyDescent="0.25">
      <c r="A1231" s="3" t="s">
        <v>149</v>
      </c>
      <c r="B1231" s="3" t="s">
        <v>212</v>
      </c>
      <c r="C1231" s="3" t="s">
        <v>213</v>
      </c>
      <c r="D1231" s="3">
        <v>2018</v>
      </c>
      <c r="E1231" s="3" t="s">
        <v>29</v>
      </c>
      <c r="F1231" t="s">
        <v>20</v>
      </c>
      <c r="I1231">
        <v>0</v>
      </c>
      <c r="J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2</v>
      </c>
      <c r="AF1231">
        <v>0</v>
      </c>
      <c r="AG1231">
        <v>8</v>
      </c>
      <c r="AH1231" t="s">
        <v>13</v>
      </c>
      <c r="AI1231">
        <v>0</v>
      </c>
      <c r="AJ1231">
        <v>0</v>
      </c>
    </row>
    <row r="1232" spans="1:36" x14ac:dyDescent="0.25">
      <c r="A1232" s="3" t="s">
        <v>149</v>
      </c>
      <c r="B1232" s="3" t="s">
        <v>212</v>
      </c>
      <c r="C1232" s="3" t="s">
        <v>213</v>
      </c>
      <c r="D1232" s="3">
        <v>2018</v>
      </c>
      <c r="E1232" s="3">
        <v>5</v>
      </c>
      <c r="F1232" t="s">
        <v>30</v>
      </c>
      <c r="I1232">
        <v>50</v>
      </c>
      <c r="J1232">
        <v>50</v>
      </c>
      <c r="M1232">
        <v>78</v>
      </c>
      <c r="N1232">
        <v>28</v>
      </c>
      <c r="O1232">
        <v>98</v>
      </c>
      <c r="P1232">
        <v>20</v>
      </c>
      <c r="Q1232">
        <v>98</v>
      </c>
      <c r="R1232">
        <v>0</v>
      </c>
      <c r="S1232">
        <v>98</v>
      </c>
      <c r="T1232">
        <v>0</v>
      </c>
      <c r="U1232">
        <v>98</v>
      </c>
      <c r="V1232">
        <v>0</v>
      </c>
      <c r="W1232">
        <v>98</v>
      </c>
      <c r="X1232">
        <v>0</v>
      </c>
      <c r="Y1232">
        <v>98</v>
      </c>
      <c r="Z1232">
        <v>0</v>
      </c>
      <c r="AA1232">
        <v>98</v>
      </c>
      <c r="AB1232">
        <v>0</v>
      </c>
      <c r="AC1232">
        <v>98</v>
      </c>
      <c r="AD1232">
        <v>0</v>
      </c>
      <c r="AE1232">
        <v>300</v>
      </c>
      <c r="AF1232">
        <v>98</v>
      </c>
      <c r="AG1232">
        <v>261</v>
      </c>
      <c r="AH1232" t="s">
        <v>13</v>
      </c>
      <c r="AI1232">
        <v>0</v>
      </c>
      <c r="AJ1232">
        <v>0</v>
      </c>
    </row>
    <row r="1233" spans="1:36" x14ac:dyDescent="0.25">
      <c r="A1233" s="3" t="s">
        <v>149</v>
      </c>
      <c r="B1233" s="3" t="s">
        <v>212</v>
      </c>
      <c r="C1233" s="3" t="s">
        <v>213</v>
      </c>
      <c r="D1233" s="3">
        <v>2018</v>
      </c>
      <c r="E1233" s="3" t="s">
        <v>31</v>
      </c>
      <c r="F1233" t="s">
        <v>32</v>
      </c>
      <c r="I1233">
        <v>44</v>
      </c>
      <c r="J1233">
        <v>44</v>
      </c>
      <c r="M1233">
        <v>58</v>
      </c>
      <c r="N1233">
        <v>14</v>
      </c>
      <c r="O1233">
        <v>70</v>
      </c>
      <c r="P1233">
        <v>12</v>
      </c>
      <c r="Q1233">
        <v>70</v>
      </c>
      <c r="R1233">
        <v>0</v>
      </c>
      <c r="S1233">
        <v>70</v>
      </c>
      <c r="T1233">
        <v>0</v>
      </c>
      <c r="U1233">
        <v>70</v>
      </c>
      <c r="V1233">
        <v>0</v>
      </c>
      <c r="W1233">
        <v>70</v>
      </c>
      <c r="X1233">
        <v>0</v>
      </c>
      <c r="Y1233">
        <v>70</v>
      </c>
      <c r="Z1233">
        <v>0</v>
      </c>
      <c r="AA1233">
        <v>70</v>
      </c>
      <c r="AB1233">
        <v>0</v>
      </c>
      <c r="AC1233">
        <v>70</v>
      </c>
      <c r="AD1233">
        <v>0</v>
      </c>
      <c r="AE1233">
        <v>100</v>
      </c>
      <c r="AF1233">
        <v>70</v>
      </c>
      <c r="AG1233">
        <v>171</v>
      </c>
      <c r="AH1233" t="s">
        <v>13</v>
      </c>
      <c r="AI1233">
        <v>0</v>
      </c>
      <c r="AJ1233">
        <v>0</v>
      </c>
    </row>
    <row r="1234" spans="1:36" x14ac:dyDescent="0.25">
      <c r="A1234" s="3" t="s">
        <v>149</v>
      </c>
      <c r="B1234" s="3" t="s">
        <v>212</v>
      </c>
      <c r="C1234" s="3" t="s">
        <v>213</v>
      </c>
      <c r="D1234" s="3">
        <v>2018</v>
      </c>
      <c r="E1234" s="3" t="s">
        <v>33</v>
      </c>
      <c r="F1234" t="s">
        <v>34</v>
      </c>
      <c r="I1234">
        <v>0</v>
      </c>
      <c r="J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20</v>
      </c>
      <c r="AF1234">
        <v>0</v>
      </c>
      <c r="AG1234">
        <v>63</v>
      </c>
      <c r="AH1234" t="s">
        <v>13</v>
      </c>
      <c r="AI1234">
        <v>0</v>
      </c>
      <c r="AJ1234">
        <v>0</v>
      </c>
    </row>
    <row r="1235" spans="1:36" x14ac:dyDescent="0.25">
      <c r="A1235" s="3" t="s">
        <v>149</v>
      </c>
      <c r="B1235" s="3" t="s">
        <v>212</v>
      </c>
      <c r="C1235" s="3" t="s">
        <v>213</v>
      </c>
      <c r="D1235" s="3">
        <v>2018</v>
      </c>
      <c r="E1235" s="3" t="s">
        <v>35</v>
      </c>
      <c r="F1235" t="s">
        <v>36</v>
      </c>
      <c r="I1235">
        <v>24</v>
      </c>
      <c r="J1235">
        <v>24</v>
      </c>
      <c r="M1235">
        <v>38</v>
      </c>
      <c r="N1235">
        <v>14</v>
      </c>
      <c r="O1235">
        <v>51</v>
      </c>
      <c r="P1235">
        <v>13</v>
      </c>
      <c r="Q1235">
        <v>51</v>
      </c>
      <c r="R1235">
        <v>0</v>
      </c>
      <c r="S1235">
        <v>51</v>
      </c>
      <c r="T1235">
        <v>0</v>
      </c>
      <c r="U1235">
        <v>51</v>
      </c>
      <c r="V1235">
        <v>0</v>
      </c>
      <c r="W1235">
        <v>51</v>
      </c>
      <c r="X1235">
        <v>0</v>
      </c>
      <c r="Y1235">
        <v>51</v>
      </c>
      <c r="Z1235">
        <v>0</v>
      </c>
      <c r="AA1235">
        <v>51</v>
      </c>
      <c r="AB1235">
        <v>0</v>
      </c>
      <c r="AC1235">
        <v>51</v>
      </c>
      <c r="AD1235">
        <v>0</v>
      </c>
      <c r="AE1235">
        <v>100</v>
      </c>
      <c r="AF1235">
        <v>51</v>
      </c>
      <c r="AG1235">
        <v>139</v>
      </c>
      <c r="AH1235" t="s">
        <v>13</v>
      </c>
      <c r="AI1235">
        <v>0</v>
      </c>
      <c r="AJ1235">
        <v>0</v>
      </c>
    </row>
    <row r="1236" spans="1:36" x14ac:dyDescent="0.25">
      <c r="A1236" s="3" t="s">
        <v>149</v>
      </c>
      <c r="B1236" s="3" t="s">
        <v>212</v>
      </c>
      <c r="C1236" s="3" t="s">
        <v>213</v>
      </c>
      <c r="D1236" s="3">
        <v>2018</v>
      </c>
      <c r="E1236" s="3" t="s">
        <v>37</v>
      </c>
      <c r="F1236" t="s">
        <v>38</v>
      </c>
      <c r="I1236">
        <v>44</v>
      </c>
      <c r="J1236">
        <v>44</v>
      </c>
      <c r="M1236">
        <v>70</v>
      </c>
      <c r="N1236">
        <v>26</v>
      </c>
      <c r="O1236">
        <v>81</v>
      </c>
      <c r="P1236">
        <v>11</v>
      </c>
      <c r="Q1236">
        <v>81</v>
      </c>
      <c r="R1236">
        <v>0</v>
      </c>
      <c r="S1236">
        <v>81</v>
      </c>
      <c r="T1236">
        <v>0</v>
      </c>
      <c r="U1236">
        <v>81</v>
      </c>
      <c r="V1236">
        <v>0</v>
      </c>
      <c r="W1236">
        <v>81</v>
      </c>
      <c r="X1236">
        <v>0</v>
      </c>
      <c r="Y1236">
        <v>81</v>
      </c>
      <c r="Z1236">
        <v>0</v>
      </c>
      <c r="AA1236">
        <v>81</v>
      </c>
      <c r="AB1236">
        <v>0</v>
      </c>
      <c r="AC1236">
        <v>81</v>
      </c>
      <c r="AD1236">
        <v>0</v>
      </c>
      <c r="AE1236">
        <v>80</v>
      </c>
      <c r="AF1236">
        <v>81</v>
      </c>
      <c r="AG1236">
        <v>189</v>
      </c>
      <c r="AH1236" t="s">
        <v>13</v>
      </c>
      <c r="AI1236">
        <v>0</v>
      </c>
      <c r="AJ1236">
        <v>0</v>
      </c>
    </row>
    <row r="1237" spans="1:36" x14ac:dyDescent="0.25">
      <c r="A1237" s="3" t="s">
        <v>149</v>
      </c>
      <c r="B1237" s="3" t="s">
        <v>212</v>
      </c>
      <c r="C1237" s="3" t="s">
        <v>213</v>
      </c>
      <c r="D1237" s="3">
        <v>2018</v>
      </c>
      <c r="E1237" s="3" t="s">
        <v>39</v>
      </c>
      <c r="F1237" t="s">
        <v>40</v>
      </c>
      <c r="I1237">
        <v>0</v>
      </c>
      <c r="J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 t="s">
        <v>13</v>
      </c>
      <c r="AI1237">
        <v>0</v>
      </c>
      <c r="AJ1237">
        <v>0</v>
      </c>
    </row>
    <row r="1238" spans="1:36" x14ac:dyDescent="0.25">
      <c r="A1238" s="3" t="s">
        <v>149</v>
      </c>
      <c r="B1238" s="3" t="s">
        <v>212</v>
      </c>
      <c r="C1238" s="3" t="s">
        <v>213</v>
      </c>
      <c r="D1238" s="3">
        <v>2018</v>
      </c>
      <c r="E1238" s="3" t="s">
        <v>41</v>
      </c>
      <c r="F1238">
        <v>0</v>
      </c>
      <c r="I1238">
        <v>0</v>
      </c>
      <c r="J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 t="s">
        <v>13</v>
      </c>
      <c r="AI1238">
        <v>0</v>
      </c>
      <c r="AJ1238">
        <v>0</v>
      </c>
    </row>
    <row r="1239" spans="1:36" x14ac:dyDescent="0.25">
      <c r="A1239" s="3" t="s">
        <v>149</v>
      </c>
      <c r="B1239" s="3" t="s">
        <v>212</v>
      </c>
      <c r="C1239" s="3" t="s">
        <v>213</v>
      </c>
      <c r="D1239" s="3">
        <v>2018</v>
      </c>
      <c r="E1239" s="3">
        <v>6</v>
      </c>
      <c r="F1239" t="s">
        <v>42</v>
      </c>
      <c r="I1239">
        <v>0</v>
      </c>
      <c r="J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 t="s">
        <v>13</v>
      </c>
      <c r="AI1239">
        <v>0</v>
      </c>
      <c r="AJ1239">
        <v>0</v>
      </c>
    </row>
    <row r="1240" spans="1:36" x14ac:dyDescent="0.25">
      <c r="A1240" s="3" t="s">
        <v>149</v>
      </c>
      <c r="B1240" s="3" t="s">
        <v>212</v>
      </c>
      <c r="C1240" s="3" t="s">
        <v>213</v>
      </c>
      <c r="D1240" s="3">
        <v>2018</v>
      </c>
      <c r="E1240" s="3" t="s">
        <v>43</v>
      </c>
      <c r="F1240" t="s">
        <v>44</v>
      </c>
      <c r="I1240">
        <v>0</v>
      </c>
      <c r="J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 t="s">
        <v>13</v>
      </c>
      <c r="AI1240">
        <v>0</v>
      </c>
      <c r="AJ1240">
        <v>0</v>
      </c>
    </row>
    <row r="1241" spans="1:36" x14ac:dyDescent="0.25">
      <c r="A1241" s="3" t="s">
        <v>149</v>
      </c>
      <c r="B1241" s="3" t="s">
        <v>212</v>
      </c>
      <c r="C1241" s="3" t="s">
        <v>213</v>
      </c>
      <c r="D1241" s="3">
        <v>2018</v>
      </c>
      <c r="E1241" s="3" t="s">
        <v>45</v>
      </c>
      <c r="F1241" t="s">
        <v>46</v>
      </c>
      <c r="I1241">
        <v>0</v>
      </c>
      <c r="J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 t="s">
        <v>13</v>
      </c>
      <c r="AI1241">
        <v>0</v>
      </c>
      <c r="AJ1241">
        <v>0</v>
      </c>
    </row>
    <row r="1242" spans="1:36" x14ac:dyDescent="0.25">
      <c r="A1242" s="3" t="s">
        <v>149</v>
      </c>
      <c r="B1242" s="3" t="s">
        <v>212</v>
      </c>
      <c r="C1242" s="3" t="s">
        <v>213</v>
      </c>
      <c r="D1242" s="3">
        <v>2018</v>
      </c>
      <c r="E1242" s="3" t="s">
        <v>47</v>
      </c>
      <c r="F1242" t="s">
        <v>48</v>
      </c>
      <c r="I1242">
        <v>0</v>
      </c>
      <c r="J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 t="s">
        <v>13</v>
      </c>
      <c r="AI1242">
        <v>0</v>
      </c>
      <c r="AJ1242">
        <v>0</v>
      </c>
    </row>
    <row r="1243" spans="1:36" x14ac:dyDescent="0.25">
      <c r="A1243" s="3" t="s">
        <v>149</v>
      </c>
      <c r="B1243" s="3" t="s">
        <v>212</v>
      </c>
      <c r="C1243" s="3" t="s">
        <v>213</v>
      </c>
      <c r="D1243" s="3">
        <v>2018</v>
      </c>
      <c r="E1243" s="3">
        <v>7</v>
      </c>
      <c r="F1243" t="s">
        <v>49</v>
      </c>
      <c r="I1243">
        <v>20</v>
      </c>
      <c r="J1243">
        <v>20</v>
      </c>
      <c r="M1243">
        <v>42</v>
      </c>
      <c r="N1243">
        <v>22</v>
      </c>
      <c r="O1243">
        <v>82</v>
      </c>
      <c r="P1243">
        <v>40</v>
      </c>
      <c r="Q1243">
        <v>82</v>
      </c>
      <c r="R1243">
        <v>0</v>
      </c>
      <c r="S1243">
        <v>82</v>
      </c>
      <c r="T1243">
        <v>0</v>
      </c>
      <c r="U1243">
        <v>82</v>
      </c>
      <c r="V1243">
        <v>0</v>
      </c>
      <c r="W1243">
        <v>82</v>
      </c>
      <c r="X1243">
        <v>0</v>
      </c>
      <c r="Y1243">
        <v>82</v>
      </c>
      <c r="Z1243">
        <v>0</v>
      </c>
      <c r="AA1243">
        <v>82</v>
      </c>
      <c r="AB1243">
        <v>0</v>
      </c>
      <c r="AC1243">
        <v>82</v>
      </c>
      <c r="AD1243">
        <v>0</v>
      </c>
      <c r="AE1243">
        <v>150</v>
      </c>
      <c r="AF1243">
        <v>82</v>
      </c>
      <c r="AG1243">
        <v>249</v>
      </c>
      <c r="AH1243" t="s">
        <v>13</v>
      </c>
      <c r="AI1243">
        <v>0</v>
      </c>
      <c r="AJ1243">
        <v>0</v>
      </c>
    </row>
    <row r="1244" spans="1:36" x14ac:dyDescent="0.25">
      <c r="A1244" s="3" t="s">
        <v>149</v>
      </c>
      <c r="B1244" s="3" t="s">
        <v>212</v>
      </c>
      <c r="C1244" s="3" t="s">
        <v>213</v>
      </c>
      <c r="D1244" s="3">
        <v>2018</v>
      </c>
      <c r="E1244" s="3" t="s">
        <v>50</v>
      </c>
      <c r="F1244" t="s">
        <v>44</v>
      </c>
      <c r="I1244">
        <v>30</v>
      </c>
      <c r="J1244">
        <v>30</v>
      </c>
      <c r="M1244">
        <v>63</v>
      </c>
      <c r="N1244">
        <v>33</v>
      </c>
      <c r="O1244">
        <v>113</v>
      </c>
      <c r="P1244">
        <v>50</v>
      </c>
      <c r="Q1244">
        <v>113</v>
      </c>
      <c r="R1244">
        <v>0</v>
      </c>
      <c r="S1244">
        <v>113</v>
      </c>
      <c r="T1244">
        <v>0</v>
      </c>
      <c r="U1244">
        <v>113</v>
      </c>
      <c r="V1244">
        <v>0</v>
      </c>
      <c r="W1244">
        <v>113</v>
      </c>
      <c r="X1244">
        <v>0</v>
      </c>
      <c r="Y1244">
        <v>113</v>
      </c>
      <c r="Z1244">
        <v>0</v>
      </c>
      <c r="AA1244">
        <v>113</v>
      </c>
      <c r="AB1244">
        <v>0</v>
      </c>
      <c r="AC1244">
        <v>113</v>
      </c>
      <c r="AD1244">
        <v>0</v>
      </c>
      <c r="AE1244">
        <v>300</v>
      </c>
      <c r="AF1244">
        <v>113</v>
      </c>
      <c r="AG1244">
        <v>331</v>
      </c>
      <c r="AH1244" t="s">
        <v>13</v>
      </c>
      <c r="AI1244">
        <v>0</v>
      </c>
      <c r="AJ1244">
        <v>0</v>
      </c>
    </row>
    <row r="1245" spans="1:36" x14ac:dyDescent="0.25">
      <c r="A1245" s="3" t="s">
        <v>149</v>
      </c>
      <c r="B1245" s="3" t="s">
        <v>212</v>
      </c>
      <c r="C1245" s="3" t="s">
        <v>213</v>
      </c>
      <c r="D1245" s="3">
        <v>2018</v>
      </c>
      <c r="E1245" s="3" t="s">
        <v>51</v>
      </c>
      <c r="F1245" t="s">
        <v>46</v>
      </c>
      <c r="I1245">
        <v>25</v>
      </c>
      <c r="J1245">
        <v>25</v>
      </c>
      <c r="M1245">
        <v>49</v>
      </c>
      <c r="N1245">
        <v>24</v>
      </c>
      <c r="O1245">
        <v>94</v>
      </c>
      <c r="P1245">
        <v>45</v>
      </c>
      <c r="Q1245">
        <v>94</v>
      </c>
      <c r="R1245">
        <v>0</v>
      </c>
      <c r="S1245">
        <v>94</v>
      </c>
      <c r="T1245">
        <v>0</v>
      </c>
      <c r="U1245">
        <v>94</v>
      </c>
      <c r="V1245">
        <v>0</v>
      </c>
      <c r="W1245">
        <v>94</v>
      </c>
      <c r="X1245">
        <v>0</v>
      </c>
      <c r="Y1245">
        <v>94</v>
      </c>
      <c r="Z1245">
        <v>0</v>
      </c>
      <c r="AA1245">
        <v>94</v>
      </c>
      <c r="AB1245">
        <v>0</v>
      </c>
      <c r="AC1245">
        <v>94</v>
      </c>
      <c r="AD1245">
        <v>0</v>
      </c>
      <c r="AE1245">
        <v>200</v>
      </c>
      <c r="AF1245">
        <v>94</v>
      </c>
      <c r="AG1245">
        <v>304</v>
      </c>
      <c r="AH1245" t="s">
        <v>13</v>
      </c>
      <c r="AI1245">
        <v>0</v>
      </c>
      <c r="AJ1245">
        <v>0</v>
      </c>
    </row>
    <row r="1246" spans="1:36" x14ac:dyDescent="0.25">
      <c r="A1246" s="3" t="s">
        <v>149</v>
      </c>
      <c r="B1246" s="3" t="s">
        <v>212</v>
      </c>
      <c r="C1246" s="3" t="s">
        <v>213</v>
      </c>
      <c r="D1246" s="3">
        <v>2018</v>
      </c>
      <c r="E1246" s="3" t="s">
        <v>52</v>
      </c>
      <c r="F1246" t="s">
        <v>53</v>
      </c>
      <c r="I1246">
        <v>10</v>
      </c>
      <c r="J1246">
        <v>10</v>
      </c>
      <c r="M1246">
        <v>20</v>
      </c>
      <c r="N1246">
        <v>10</v>
      </c>
      <c r="O1246">
        <v>30</v>
      </c>
      <c r="P1246">
        <v>10</v>
      </c>
      <c r="Q1246">
        <v>30</v>
      </c>
      <c r="R1246">
        <v>0</v>
      </c>
      <c r="S1246">
        <v>30</v>
      </c>
      <c r="T1246">
        <v>0</v>
      </c>
      <c r="U1246">
        <v>30</v>
      </c>
      <c r="V1246">
        <v>0</v>
      </c>
      <c r="W1246">
        <v>30</v>
      </c>
      <c r="X1246">
        <v>0</v>
      </c>
      <c r="Y1246">
        <v>30</v>
      </c>
      <c r="Z1246">
        <v>0</v>
      </c>
      <c r="AA1246">
        <v>30</v>
      </c>
      <c r="AB1246">
        <v>0</v>
      </c>
      <c r="AC1246">
        <v>30</v>
      </c>
      <c r="AD1246">
        <v>0</v>
      </c>
      <c r="AE1246">
        <v>50</v>
      </c>
      <c r="AF1246">
        <v>30</v>
      </c>
      <c r="AG1246">
        <v>96</v>
      </c>
      <c r="AH1246" t="s">
        <v>13</v>
      </c>
      <c r="AI1246">
        <v>0</v>
      </c>
      <c r="AJ1246">
        <v>0</v>
      </c>
    </row>
    <row r="1247" spans="1:36" x14ac:dyDescent="0.25">
      <c r="A1247" s="3" t="s">
        <v>149</v>
      </c>
      <c r="B1247" s="3" t="s">
        <v>212</v>
      </c>
      <c r="C1247" s="3" t="s">
        <v>213</v>
      </c>
      <c r="D1247" s="3">
        <v>2018</v>
      </c>
      <c r="E1247" s="3">
        <v>8</v>
      </c>
      <c r="F1247" t="s">
        <v>54</v>
      </c>
      <c r="I1247">
        <v>16</v>
      </c>
      <c r="J1247">
        <v>16</v>
      </c>
      <c r="M1247">
        <v>36</v>
      </c>
      <c r="N1247">
        <v>20</v>
      </c>
      <c r="O1247">
        <v>54</v>
      </c>
      <c r="P1247">
        <v>18</v>
      </c>
      <c r="Q1247">
        <v>54</v>
      </c>
      <c r="R1247">
        <v>0</v>
      </c>
      <c r="S1247">
        <v>54</v>
      </c>
      <c r="T1247">
        <v>0</v>
      </c>
      <c r="U1247">
        <v>54</v>
      </c>
      <c r="V1247">
        <v>0</v>
      </c>
      <c r="W1247">
        <v>54</v>
      </c>
      <c r="X1247">
        <v>0</v>
      </c>
      <c r="Y1247">
        <v>54</v>
      </c>
      <c r="Z1247">
        <v>0</v>
      </c>
      <c r="AA1247">
        <v>54</v>
      </c>
      <c r="AB1247">
        <v>0</v>
      </c>
      <c r="AC1247">
        <v>54</v>
      </c>
      <c r="AD1247">
        <v>0</v>
      </c>
      <c r="AE1247">
        <v>30</v>
      </c>
      <c r="AF1247">
        <v>54</v>
      </c>
      <c r="AG1247">
        <v>120</v>
      </c>
      <c r="AH1247" t="s">
        <v>13</v>
      </c>
      <c r="AI1247">
        <v>0</v>
      </c>
      <c r="AJ1247">
        <v>0</v>
      </c>
    </row>
    <row r="1248" spans="1:36" x14ac:dyDescent="0.25">
      <c r="A1248" s="3" t="s">
        <v>149</v>
      </c>
      <c r="B1248" s="3" t="s">
        <v>212</v>
      </c>
      <c r="C1248" s="3" t="s">
        <v>213</v>
      </c>
      <c r="D1248" s="3">
        <v>2018</v>
      </c>
      <c r="E1248" s="3" t="s">
        <v>55</v>
      </c>
      <c r="F1248" t="s">
        <v>16</v>
      </c>
      <c r="I1248">
        <v>16</v>
      </c>
      <c r="J1248">
        <v>16</v>
      </c>
      <c r="M1248">
        <v>31</v>
      </c>
      <c r="N1248">
        <v>15</v>
      </c>
      <c r="O1248">
        <v>49</v>
      </c>
      <c r="P1248">
        <v>18</v>
      </c>
      <c r="Q1248">
        <v>49</v>
      </c>
      <c r="R1248">
        <v>0</v>
      </c>
      <c r="S1248">
        <v>49</v>
      </c>
      <c r="T1248">
        <v>0</v>
      </c>
      <c r="U1248">
        <v>49</v>
      </c>
      <c r="V1248">
        <v>0</v>
      </c>
      <c r="W1248">
        <v>49</v>
      </c>
      <c r="X1248">
        <v>0</v>
      </c>
      <c r="Y1248">
        <v>49</v>
      </c>
      <c r="Z1248">
        <v>0</v>
      </c>
      <c r="AA1248">
        <v>49</v>
      </c>
      <c r="AB1248">
        <v>0</v>
      </c>
      <c r="AC1248">
        <v>49</v>
      </c>
      <c r="AD1248">
        <v>0</v>
      </c>
      <c r="AE1248">
        <v>20</v>
      </c>
      <c r="AF1248">
        <v>49</v>
      </c>
      <c r="AG1248">
        <v>115</v>
      </c>
      <c r="AH1248" t="s">
        <v>13</v>
      </c>
      <c r="AI1248">
        <v>0</v>
      </c>
      <c r="AJ1248">
        <v>0</v>
      </c>
    </row>
    <row r="1249" spans="1:36" x14ac:dyDescent="0.25">
      <c r="A1249" s="3" t="s">
        <v>149</v>
      </c>
      <c r="B1249" s="3" t="s">
        <v>212</v>
      </c>
      <c r="C1249" s="3" t="s">
        <v>213</v>
      </c>
      <c r="D1249" s="3">
        <v>2018</v>
      </c>
      <c r="E1249" s="3" t="s">
        <v>56</v>
      </c>
      <c r="F1249" t="s">
        <v>20</v>
      </c>
      <c r="I1249">
        <v>12</v>
      </c>
      <c r="J1249">
        <v>12</v>
      </c>
      <c r="M1249">
        <v>27</v>
      </c>
      <c r="N1249">
        <v>15</v>
      </c>
      <c r="O1249">
        <v>43</v>
      </c>
      <c r="P1249">
        <v>16</v>
      </c>
      <c r="Q1249">
        <v>43</v>
      </c>
      <c r="R1249">
        <v>0</v>
      </c>
      <c r="S1249">
        <v>43</v>
      </c>
      <c r="T1249">
        <v>0</v>
      </c>
      <c r="U1249">
        <v>43</v>
      </c>
      <c r="V1249">
        <v>0</v>
      </c>
      <c r="W1249">
        <v>43</v>
      </c>
      <c r="X1249">
        <v>0</v>
      </c>
      <c r="Y1249">
        <v>43</v>
      </c>
      <c r="Z1249">
        <v>0</v>
      </c>
      <c r="AA1249">
        <v>43</v>
      </c>
      <c r="AB1249">
        <v>0</v>
      </c>
      <c r="AC1249">
        <v>43</v>
      </c>
      <c r="AD1249">
        <v>0</v>
      </c>
      <c r="AE1249">
        <v>20</v>
      </c>
      <c r="AF1249">
        <v>43</v>
      </c>
      <c r="AG1249">
        <v>94</v>
      </c>
      <c r="AH1249" t="s">
        <v>13</v>
      </c>
      <c r="AI1249">
        <v>0</v>
      </c>
      <c r="AJ1249">
        <v>0</v>
      </c>
    </row>
    <row r="1250" spans="1:36" x14ac:dyDescent="0.25">
      <c r="A1250" s="3" t="s">
        <v>149</v>
      </c>
      <c r="B1250" s="3" t="s">
        <v>212</v>
      </c>
      <c r="C1250" s="3" t="s">
        <v>213</v>
      </c>
      <c r="D1250" s="3">
        <v>2018</v>
      </c>
      <c r="E1250" s="3" t="s">
        <v>57</v>
      </c>
      <c r="F1250" t="s">
        <v>58</v>
      </c>
      <c r="I1250">
        <v>16</v>
      </c>
      <c r="J1250">
        <v>16</v>
      </c>
      <c r="M1250">
        <v>32</v>
      </c>
      <c r="N1250">
        <v>16</v>
      </c>
      <c r="O1250">
        <v>50</v>
      </c>
      <c r="P1250">
        <v>18</v>
      </c>
      <c r="Q1250">
        <v>50</v>
      </c>
      <c r="R1250">
        <v>0</v>
      </c>
      <c r="S1250">
        <v>50</v>
      </c>
      <c r="T1250">
        <v>0</v>
      </c>
      <c r="U1250">
        <v>50</v>
      </c>
      <c r="V1250">
        <v>0</v>
      </c>
      <c r="W1250">
        <v>50</v>
      </c>
      <c r="X1250">
        <v>0</v>
      </c>
      <c r="Y1250">
        <v>50</v>
      </c>
      <c r="Z1250">
        <v>0</v>
      </c>
      <c r="AA1250">
        <v>50</v>
      </c>
      <c r="AB1250">
        <v>0</v>
      </c>
      <c r="AC1250">
        <v>50</v>
      </c>
      <c r="AD1250">
        <v>0</v>
      </c>
      <c r="AE1250">
        <v>30</v>
      </c>
      <c r="AF1250">
        <v>50</v>
      </c>
      <c r="AG1250">
        <v>116</v>
      </c>
      <c r="AH1250" t="s">
        <v>13</v>
      </c>
      <c r="AI1250">
        <v>0</v>
      </c>
      <c r="AJ1250">
        <v>0</v>
      </c>
    </row>
    <row r="1251" spans="1:36" x14ac:dyDescent="0.25">
      <c r="A1251" s="3" t="s">
        <v>149</v>
      </c>
      <c r="B1251" s="3" t="s">
        <v>212</v>
      </c>
      <c r="C1251" s="3" t="s">
        <v>213</v>
      </c>
      <c r="D1251" s="3">
        <v>2018</v>
      </c>
      <c r="E1251" s="3">
        <v>9</v>
      </c>
      <c r="F1251" t="s">
        <v>59</v>
      </c>
      <c r="I1251">
        <v>0</v>
      </c>
      <c r="J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 t="s">
        <v>13</v>
      </c>
      <c r="AI1251">
        <v>0</v>
      </c>
      <c r="AJ1251">
        <v>0</v>
      </c>
    </row>
    <row r="1252" spans="1:36" x14ac:dyDescent="0.25">
      <c r="A1252" s="3" t="s">
        <v>149</v>
      </c>
      <c r="B1252" s="3" t="s">
        <v>212</v>
      </c>
      <c r="C1252" s="3" t="s">
        <v>213</v>
      </c>
      <c r="D1252" s="3">
        <v>2018</v>
      </c>
      <c r="E1252" s="3">
        <v>10</v>
      </c>
      <c r="F1252" t="s">
        <v>60</v>
      </c>
      <c r="I1252">
        <v>10</v>
      </c>
      <c r="J1252">
        <v>10</v>
      </c>
      <c r="M1252">
        <v>32</v>
      </c>
      <c r="N1252">
        <v>22</v>
      </c>
      <c r="O1252">
        <v>44</v>
      </c>
      <c r="P1252">
        <v>12</v>
      </c>
      <c r="Q1252">
        <v>44</v>
      </c>
      <c r="R1252">
        <v>0</v>
      </c>
      <c r="S1252">
        <v>44</v>
      </c>
      <c r="T1252">
        <v>0</v>
      </c>
      <c r="U1252">
        <v>44</v>
      </c>
      <c r="V1252">
        <v>0</v>
      </c>
      <c r="W1252">
        <v>44</v>
      </c>
      <c r="X1252">
        <v>0</v>
      </c>
      <c r="Y1252">
        <v>44</v>
      </c>
      <c r="Z1252">
        <v>0</v>
      </c>
      <c r="AA1252">
        <v>44</v>
      </c>
      <c r="AB1252">
        <v>0</v>
      </c>
      <c r="AC1252">
        <v>44</v>
      </c>
      <c r="AD1252">
        <v>0</v>
      </c>
      <c r="AE1252">
        <v>90</v>
      </c>
      <c r="AF1252">
        <v>44</v>
      </c>
      <c r="AG1252">
        <v>91</v>
      </c>
      <c r="AH1252" t="s">
        <v>13</v>
      </c>
      <c r="AI1252">
        <v>0</v>
      </c>
      <c r="AJ1252">
        <v>0</v>
      </c>
    </row>
    <row r="1253" spans="1:36" x14ac:dyDescent="0.25">
      <c r="A1253" s="3" t="s">
        <v>149</v>
      </c>
      <c r="B1253" s="3" t="s">
        <v>212</v>
      </c>
      <c r="C1253" s="3" t="s">
        <v>213</v>
      </c>
      <c r="D1253" s="3">
        <v>2018</v>
      </c>
      <c r="E1253" s="3">
        <v>11</v>
      </c>
      <c r="F1253" t="s">
        <v>61</v>
      </c>
      <c r="I1253">
        <v>8</v>
      </c>
      <c r="J1253">
        <v>8</v>
      </c>
      <c r="M1253">
        <v>22</v>
      </c>
      <c r="N1253">
        <v>14</v>
      </c>
      <c r="O1253">
        <v>32</v>
      </c>
      <c r="P1253">
        <v>10</v>
      </c>
      <c r="Q1253">
        <v>32</v>
      </c>
      <c r="R1253">
        <v>0</v>
      </c>
      <c r="S1253">
        <v>32</v>
      </c>
      <c r="T1253">
        <v>0</v>
      </c>
      <c r="U1253">
        <v>32</v>
      </c>
      <c r="V1253">
        <v>0</v>
      </c>
      <c r="W1253">
        <v>32</v>
      </c>
      <c r="X1253">
        <v>0</v>
      </c>
      <c r="Y1253">
        <v>32</v>
      </c>
      <c r="Z1253">
        <v>0</v>
      </c>
      <c r="AA1253">
        <v>32</v>
      </c>
      <c r="AB1253">
        <v>0</v>
      </c>
      <c r="AC1253">
        <v>32</v>
      </c>
      <c r="AD1253">
        <v>0</v>
      </c>
      <c r="AE1253">
        <v>50</v>
      </c>
      <c r="AF1253">
        <v>32</v>
      </c>
      <c r="AG1253">
        <v>64</v>
      </c>
      <c r="AH1253" t="s">
        <v>13</v>
      </c>
      <c r="AI1253">
        <v>0</v>
      </c>
      <c r="AJ1253">
        <v>0</v>
      </c>
    </row>
    <row r="1254" spans="1:36" x14ac:dyDescent="0.25">
      <c r="A1254" s="3" t="s">
        <v>149</v>
      </c>
      <c r="B1254" s="3" t="s">
        <v>212</v>
      </c>
      <c r="C1254" s="3" t="s">
        <v>213</v>
      </c>
      <c r="D1254" s="3">
        <v>2018</v>
      </c>
      <c r="E1254" s="3" t="s">
        <v>62</v>
      </c>
      <c r="F1254" t="s">
        <v>63</v>
      </c>
      <c r="I1254">
        <v>3</v>
      </c>
      <c r="J1254">
        <v>3</v>
      </c>
      <c r="M1254">
        <v>5</v>
      </c>
      <c r="N1254">
        <v>2</v>
      </c>
      <c r="O1254">
        <v>6</v>
      </c>
      <c r="P1254">
        <v>1</v>
      </c>
      <c r="Q1254">
        <v>6</v>
      </c>
      <c r="R1254">
        <v>0</v>
      </c>
      <c r="S1254">
        <v>6</v>
      </c>
      <c r="T1254">
        <v>0</v>
      </c>
      <c r="U1254">
        <v>6</v>
      </c>
      <c r="V1254">
        <v>0</v>
      </c>
      <c r="W1254">
        <v>6</v>
      </c>
      <c r="X1254">
        <v>0</v>
      </c>
      <c r="Y1254">
        <v>6</v>
      </c>
      <c r="Z1254">
        <v>0</v>
      </c>
      <c r="AA1254">
        <v>6</v>
      </c>
      <c r="AB1254">
        <v>0</v>
      </c>
      <c r="AC1254">
        <v>6</v>
      </c>
      <c r="AD1254">
        <v>0</v>
      </c>
      <c r="AE1254">
        <v>40</v>
      </c>
      <c r="AF1254">
        <v>6</v>
      </c>
      <c r="AG1254">
        <v>18</v>
      </c>
      <c r="AH1254" t="s">
        <v>13</v>
      </c>
      <c r="AI1254">
        <v>0</v>
      </c>
      <c r="AJ1254">
        <v>0</v>
      </c>
    </row>
    <row r="1255" spans="1:36" x14ac:dyDescent="0.25">
      <c r="A1255" s="3" t="s">
        <v>149</v>
      </c>
      <c r="B1255" s="3" t="s">
        <v>212</v>
      </c>
      <c r="C1255" s="3" t="s">
        <v>213</v>
      </c>
      <c r="D1255" s="3">
        <v>2018</v>
      </c>
      <c r="E1255" s="3" t="s">
        <v>64</v>
      </c>
      <c r="F1255" t="s">
        <v>65</v>
      </c>
      <c r="I1255">
        <v>2</v>
      </c>
      <c r="J1255">
        <v>2</v>
      </c>
      <c r="M1255">
        <v>4</v>
      </c>
      <c r="N1255">
        <v>2</v>
      </c>
      <c r="O1255">
        <v>5</v>
      </c>
      <c r="P1255">
        <v>1</v>
      </c>
      <c r="Q1255">
        <v>5</v>
      </c>
      <c r="R1255">
        <v>0</v>
      </c>
      <c r="S1255">
        <v>5</v>
      </c>
      <c r="T1255">
        <v>0</v>
      </c>
      <c r="U1255">
        <v>5</v>
      </c>
      <c r="V1255">
        <v>0</v>
      </c>
      <c r="W1255">
        <v>5</v>
      </c>
      <c r="X1255">
        <v>0</v>
      </c>
      <c r="Y1255">
        <v>5</v>
      </c>
      <c r="Z1255">
        <v>0</v>
      </c>
      <c r="AA1255">
        <v>5</v>
      </c>
      <c r="AB1255">
        <v>0</v>
      </c>
      <c r="AC1255">
        <v>5</v>
      </c>
      <c r="AD1255">
        <v>0</v>
      </c>
      <c r="AE1255">
        <v>15</v>
      </c>
      <c r="AF1255">
        <v>5</v>
      </c>
      <c r="AG1255">
        <v>10</v>
      </c>
      <c r="AH1255" t="s">
        <v>13</v>
      </c>
      <c r="AI1255">
        <v>0</v>
      </c>
      <c r="AJ1255">
        <v>0</v>
      </c>
    </row>
    <row r="1256" spans="1:36" x14ac:dyDescent="0.25">
      <c r="A1256" s="3" t="s">
        <v>149</v>
      </c>
      <c r="B1256" s="3" t="s">
        <v>212</v>
      </c>
      <c r="C1256" s="3" t="s">
        <v>213</v>
      </c>
      <c r="D1256" s="3">
        <v>2018</v>
      </c>
      <c r="E1256" s="3" t="s">
        <v>66</v>
      </c>
      <c r="F1256" t="s">
        <v>20</v>
      </c>
      <c r="I1256">
        <v>2</v>
      </c>
      <c r="J1256">
        <v>2</v>
      </c>
      <c r="M1256">
        <v>2</v>
      </c>
      <c r="N1256">
        <v>0</v>
      </c>
      <c r="O1256">
        <v>2</v>
      </c>
      <c r="P1256">
        <v>0</v>
      </c>
      <c r="Q1256">
        <v>2</v>
      </c>
      <c r="R1256">
        <v>0</v>
      </c>
      <c r="S1256">
        <v>2</v>
      </c>
      <c r="T1256">
        <v>0</v>
      </c>
      <c r="U1256">
        <v>2</v>
      </c>
      <c r="V1256">
        <v>0</v>
      </c>
      <c r="W1256">
        <v>2</v>
      </c>
      <c r="X1256">
        <v>0</v>
      </c>
      <c r="Y1256">
        <v>2</v>
      </c>
      <c r="Z1256">
        <v>0</v>
      </c>
      <c r="AA1256">
        <v>2</v>
      </c>
      <c r="AB1256">
        <v>0</v>
      </c>
      <c r="AC1256">
        <v>2</v>
      </c>
      <c r="AD1256">
        <v>0</v>
      </c>
      <c r="AE1256">
        <v>15</v>
      </c>
      <c r="AF1256">
        <v>2</v>
      </c>
      <c r="AG1256">
        <v>4</v>
      </c>
      <c r="AH1256" t="s">
        <v>13</v>
      </c>
      <c r="AI1256">
        <v>0</v>
      </c>
      <c r="AJ1256">
        <v>0</v>
      </c>
    </row>
    <row r="1257" spans="1:36" x14ac:dyDescent="0.25">
      <c r="A1257" s="3" t="s">
        <v>149</v>
      </c>
      <c r="B1257" s="3" t="s">
        <v>212</v>
      </c>
      <c r="C1257" s="3" t="s">
        <v>213</v>
      </c>
      <c r="D1257" s="3">
        <v>2018</v>
      </c>
      <c r="E1257" s="3" t="s">
        <v>67</v>
      </c>
      <c r="F1257" t="s">
        <v>18</v>
      </c>
      <c r="I1257">
        <v>0</v>
      </c>
      <c r="J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10</v>
      </c>
      <c r="AF1257">
        <v>0</v>
      </c>
      <c r="AG1257">
        <v>5</v>
      </c>
      <c r="AH1257" t="s">
        <v>13</v>
      </c>
      <c r="AI1257">
        <v>0</v>
      </c>
      <c r="AJ1257">
        <v>0</v>
      </c>
    </row>
    <row r="1258" spans="1:36" x14ac:dyDescent="0.25">
      <c r="A1258" s="3" t="s">
        <v>149</v>
      </c>
      <c r="B1258" s="3" t="s">
        <v>212</v>
      </c>
      <c r="C1258" s="3" t="s">
        <v>213</v>
      </c>
      <c r="D1258" s="3">
        <v>2018</v>
      </c>
      <c r="E1258" s="3">
        <v>12</v>
      </c>
      <c r="F1258" t="s">
        <v>68</v>
      </c>
      <c r="I1258">
        <v>0</v>
      </c>
      <c r="J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 t="s">
        <v>13</v>
      </c>
      <c r="AI1258">
        <v>0</v>
      </c>
      <c r="AJ1258">
        <v>0</v>
      </c>
    </row>
    <row r="1259" spans="1:36" x14ac:dyDescent="0.25">
      <c r="A1259" s="3" t="s">
        <v>149</v>
      </c>
      <c r="B1259" s="3" t="s">
        <v>212</v>
      </c>
      <c r="C1259" s="3" t="s">
        <v>213</v>
      </c>
      <c r="D1259" s="3">
        <v>2018</v>
      </c>
      <c r="E1259" s="3" t="s">
        <v>69</v>
      </c>
      <c r="F1259" t="s">
        <v>70</v>
      </c>
      <c r="I1259">
        <v>0</v>
      </c>
      <c r="J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 t="s">
        <v>13</v>
      </c>
      <c r="AI1259">
        <v>0</v>
      </c>
      <c r="AJ1259">
        <v>0</v>
      </c>
    </row>
    <row r="1260" spans="1:36" x14ac:dyDescent="0.25">
      <c r="A1260" s="3" t="s">
        <v>149</v>
      </c>
      <c r="B1260" s="3" t="s">
        <v>212</v>
      </c>
      <c r="C1260" s="3" t="s">
        <v>213</v>
      </c>
      <c r="D1260" s="3">
        <v>2018</v>
      </c>
      <c r="E1260" s="3" t="s">
        <v>71</v>
      </c>
      <c r="F1260" t="s">
        <v>72</v>
      </c>
      <c r="I1260">
        <v>0</v>
      </c>
      <c r="J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 t="s">
        <v>13</v>
      </c>
      <c r="AI1260">
        <v>0</v>
      </c>
      <c r="AJ1260">
        <v>0</v>
      </c>
    </row>
    <row r="1261" spans="1:36" x14ac:dyDescent="0.25">
      <c r="A1261" s="3" t="s">
        <v>149</v>
      </c>
      <c r="B1261" s="3" t="s">
        <v>212</v>
      </c>
      <c r="C1261" s="3" t="s">
        <v>213</v>
      </c>
      <c r="D1261" s="3">
        <v>2018</v>
      </c>
      <c r="E1261" s="3" t="s">
        <v>73</v>
      </c>
      <c r="F1261" t="s">
        <v>16</v>
      </c>
      <c r="I1261">
        <v>0</v>
      </c>
      <c r="J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 t="s">
        <v>13</v>
      </c>
      <c r="AI1261">
        <v>0</v>
      </c>
      <c r="AJ1261">
        <v>0</v>
      </c>
    </row>
    <row r="1262" spans="1:36" x14ac:dyDescent="0.25">
      <c r="A1262" s="3" t="s">
        <v>149</v>
      </c>
      <c r="B1262" s="3" t="s">
        <v>212</v>
      </c>
      <c r="C1262" s="3" t="s">
        <v>213</v>
      </c>
      <c r="D1262" s="3">
        <v>2018</v>
      </c>
      <c r="E1262" s="3" t="s">
        <v>74</v>
      </c>
      <c r="F1262" t="s">
        <v>20</v>
      </c>
      <c r="I1262">
        <v>0</v>
      </c>
      <c r="J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 t="s">
        <v>13</v>
      </c>
      <c r="AI1262">
        <v>0</v>
      </c>
      <c r="AJ1262">
        <v>0</v>
      </c>
    </row>
    <row r="1263" spans="1:36" x14ac:dyDescent="0.25">
      <c r="A1263" s="3" t="s">
        <v>149</v>
      </c>
      <c r="B1263" s="3" t="s">
        <v>212</v>
      </c>
      <c r="C1263" s="3" t="s">
        <v>213</v>
      </c>
      <c r="D1263" s="3">
        <v>2018</v>
      </c>
      <c r="E1263" s="3">
        <v>0</v>
      </c>
      <c r="F1263" t="s">
        <v>75</v>
      </c>
      <c r="I1263">
        <v>0</v>
      </c>
      <c r="J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</row>
    <row r="1264" spans="1:36" x14ac:dyDescent="0.25">
      <c r="A1264" s="3" t="s">
        <v>149</v>
      </c>
      <c r="B1264" s="3" t="s">
        <v>212</v>
      </c>
      <c r="C1264" s="3" t="s">
        <v>213</v>
      </c>
      <c r="D1264" s="3">
        <v>2018</v>
      </c>
      <c r="E1264" s="3">
        <v>13</v>
      </c>
      <c r="F1264" t="s">
        <v>76</v>
      </c>
      <c r="I1264">
        <v>3</v>
      </c>
      <c r="J1264">
        <v>3</v>
      </c>
      <c r="M1264">
        <v>6</v>
      </c>
      <c r="N1264">
        <v>3</v>
      </c>
      <c r="O1264">
        <v>7</v>
      </c>
      <c r="P1264">
        <v>1</v>
      </c>
      <c r="Q1264">
        <v>7</v>
      </c>
      <c r="R1264">
        <v>0</v>
      </c>
      <c r="S1264">
        <v>7</v>
      </c>
      <c r="T1264">
        <v>0</v>
      </c>
      <c r="U1264">
        <v>7</v>
      </c>
      <c r="V1264">
        <v>0</v>
      </c>
      <c r="W1264">
        <v>7</v>
      </c>
      <c r="X1264">
        <v>0</v>
      </c>
      <c r="Y1264">
        <v>7</v>
      </c>
      <c r="Z1264">
        <v>0</v>
      </c>
      <c r="AA1264">
        <v>7</v>
      </c>
      <c r="AB1264">
        <v>0</v>
      </c>
      <c r="AC1264">
        <v>7</v>
      </c>
      <c r="AD1264">
        <v>0</v>
      </c>
      <c r="AE1264">
        <v>10</v>
      </c>
      <c r="AF1264">
        <v>7</v>
      </c>
      <c r="AG1264">
        <v>23</v>
      </c>
      <c r="AH1264" t="s">
        <v>13</v>
      </c>
      <c r="AI1264">
        <v>0</v>
      </c>
      <c r="AJ1264">
        <v>0</v>
      </c>
    </row>
    <row r="1265" spans="1:36" x14ac:dyDescent="0.25">
      <c r="A1265" s="3" t="s">
        <v>149</v>
      </c>
      <c r="B1265" s="3" t="s">
        <v>212</v>
      </c>
      <c r="C1265" s="3" t="s">
        <v>213</v>
      </c>
      <c r="D1265" s="3">
        <v>2018</v>
      </c>
      <c r="E1265" s="3" t="s">
        <v>77</v>
      </c>
      <c r="F1265" t="s">
        <v>78</v>
      </c>
      <c r="I1265">
        <v>3</v>
      </c>
      <c r="J1265">
        <v>3</v>
      </c>
      <c r="M1265">
        <v>6</v>
      </c>
      <c r="N1265">
        <v>3</v>
      </c>
      <c r="O1265">
        <v>7</v>
      </c>
      <c r="P1265">
        <v>1</v>
      </c>
      <c r="Q1265">
        <v>7</v>
      </c>
      <c r="R1265">
        <v>0</v>
      </c>
      <c r="S1265">
        <v>7</v>
      </c>
      <c r="T1265">
        <v>0</v>
      </c>
      <c r="U1265">
        <v>7</v>
      </c>
      <c r="V1265">
        <v>0</v>
      </c>
      <c r="W1265">
        <v>7</v>
      </c>
      <c r="X1265">
        <v>0</v>
      </c>
      <c r="Y1265">
        <v>7</v>
      </c>
      <c r="Z1265">
        <v>0</v>
      </c>
      <c r="AA1265">
        <v>7</v>
      </c>
      <c r="AB1265">
        <v>0</v>
      </c>
      <c r="AC1265">
        <v>7</v>
      </c>
      <c r="AD1265">
        <v>0</v>
      </c>
      <c r="AE1265">
        <v>10</v>
      </c>
      <c r="AF1265">
        <v>7</v>
      </c>
      <c r="AG1265">
        <v>23</v>
      </c>
      <c r="AH1265" t="s">
        <v>13</v>
      </c>
      <c r="AI1265">
        <v>0</v>
      </c>
      <c r="AJ1265">
        <v>0</v>
      </c>
    </row>
    <row r="1266" spans="1:36" x14ac:dyDescent="0.25">
      <c r="A1266" s="3" t="s">
        <v>149</v>
      </c>
      <c r="B1266" s="3" t="s">
        <v>212</v>
      </c>
      <c r="C1266" s="3" t="s">
        <v>213</v>
      </c>
      <c r="D1266" s="3">
        <v>2018</v>
      </c>
      <c r="E1266" s="3" t="s">
        <v>79</v>
      </c>
      <c r="F1266" t="s">
        <v>80</v>
      </c>
      <c r="I1266">
        <v>0</v>
      </c>
      <c r="J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 t="s">
        <v>13</v>
      </c>
      <c r="AI1266">
        <v>0</v>
      </c>
      <c r="AJ1266">
        <v>0</v>
      </c>
    </row>
    <row r="1267" spans="1:36" x14ac:dyDescent="0.25">
      <c r="A1267" s="3" t="s">
        <v>149</v>
      </c>
      <c r="B1267" s="3" t="s">
        <v>212</v>
      </c>
      <c r="C1267" s="3" t="s">
        <v>213</v>
      </c>
      <c r="D1267" s="3">
        <v>2018</v>
      </c>
      <c r="E1267" s="3">
        <v>14</v>
      </c>
      <c r="F1267" t="s">
        <v>81</v>
      </c>
      <c r="I1267">
        <v>24</v>
      </c>
      <c r="J1267">
        <v>24</v>
      </c>
      <c r="M1267">
        <v>58</v>
      </c>
      <c r="N1267">
        <v>34</v>
      </c>
      <c r="O1267">
        <v>70</v>
      </c>
      <c r="P1267">
        <v>12</v>
      </c>
      <c r="Q1267">
        <v>70</v>
      </c>
      <c r="R1267">
        <v>0</v>
      </c>
      <c r="S1267">
        <v>70</v>
      </c>
      <c r="T1267">
        <v>0</v>
      </c>
      <c r="U1267">
        <v>70</v>
      </c>
      <c r="V1267">
        <v>0</v>
      </c>
      <c r="W1267">
        <v>70</v>
      </c>
      <c r="X1267">
        <v>0</v>
      </c>
      <c r="Y1267">
        <v>70</v>
      </c>
      <c r="Z1267">
        <v>0</v>
      </c>
      <c r="AA1267">
        <v>70</v>
      </c>
      <c r="AB1267">
        <v>0</v>
      </c>
      <c r="AC1267">
        <v>70</v>
      </c>
      <c r="AD1267">
        <v>0</v>
      </c>
      <c r="AE1267">
        <v>100</v>
      </c>
      <c r="AF1267">
        <v>70</v>
      </c>
      <c r="AG1267">
        <v>255</v>
      </c>
      <c r="AH1267" t="s">
        <v>13</v>
      </c>
      <c r="AI1267">
        <v>0</v>
      </c>
      <c r="AJ1267">
        <v>0</v>
      </c>
    </row>
    <row r="1268" spans="1:36" x14ac:dyDescent="0.25">
      <c r="A1268" s="3" t="s">
        <v>149</v>
      </c>
      <c r="B1268" s="3" t="s">
        <v>212</v>
      </c>
      <c r="C1268" s="3" t="s">
        <v>213</v>
      </c>
      <c r="D1268" s="3">
        <v>2018</v>
      </c>
      <c r="E1268" s="3" t="s">
        <v>82</v>
      </c>
      <c r="F1268" t="s">
        <v>83</v>
      </c>
      <c r="I1268">
        <v>10</v>
      </c>
      <c r="J1268">
        <v>10</v>
      </c>
      <c r="M1268">
        <v>25</v>
      </c>
      <c r="N1268">
        <v>15</v>
      </c>
      <c r="O1268">
        <v>35</v>
      </c>
      <c r="P1268">
        <v>10</v>
      </c>
      <c r="Q1268">
        <v>35</v>
      </c>
      <c r="R1268">
        <v>0</v>
      </c>
      <c r="S1268">
        <v>35</v>
      </c>
      <c r="T1268">
        <v>0</v>
      </c>
      <c r="U1268">
        <v>35</v>
      </c>
      <c r="V1268">
        <v>0</v>
      </c>
      <c r="W1268">
        <v>35</v>
      </c>
      <c r="X1268">
        <v>0</v>
      </c>
      <c r="Y1268">
        <v>35</v>
      </c>
      <c r="Z1268">
        <v>0</v>
      </c>
      <c r="AA1268">
        <v>35</v>
      </c>
      <c r="AB1268">
        <v>0</v>
      </c>
      <c r="AC1268">
        <v>35</v>
      </c>
      <c r="AD1268">
        <v>0</v>
      </c>
      <c r="AE1268">
        <v>10</v>
      </c>
      <c r="AF1268">
        <v>35</v>
      </c>
      <c r="AG1268">
        <v>75</v>
      </c>
      <c r="AH1268" t="s">
        <v>13</v>
      </c>
      <c r="AI1268">
        <v>0</v>
      </c>
      <c r="AJ1268">
        <v>0</v>
      </c>
    </row>
    <row r="1269" spans="1:36" x14ac:dyDescent="0.25">
      <c r="A1269" s="3" t="s">
        <v>149</v>
      </c>
      <c r="B1269" s="3" t="s">
        <v>212</v>
      </c>
      <c r="C1269" s="3" t="s">
        <v>213</v>
      </c>
      <c r="D1269" s="3">
        <v>2018</v>
      </c>
      <c r="E1269" s="3" t="s">
        <v>84</v>
      </c>
      <c r="F1269" t="s">
        <v>85</v>
      </c>
      <c r="I1269">
        <v>1</v>
      </c>
      <c r="J1269">
        <v>1</v>
      </c>
      <c r="M1269">
        <v>2</v>
      </c>
      <c r="N1269">
        <v>1</v>
      </c>
      <c r="O1269">
        <v>3</v>
      </c>
      <c r="P1269">
        <v>1</v>
      </c>
      <c r="Q1269">
        <v>3</v>
      </c>
      <c r="R1269">
        <v>0</v>
      </c>
      <c r="S1269">
        <v>3</v>
      </c>
      <c r="T1269">
        <v>0</v>
      </c>
      <c r="U1269">
        <v>3</v>
      </c>
      <c r="V1269">
        <v>0</v>
      </c>
      <c r="W1269">
        <v>3</v>
      </c>
      <c r="X1269">
        <v>0</v>
      </c>
      <c r="Y1269">
        <v>3</v>
      </c>
      <c r="Z1269">
        <v>0</v>
      </c>
      <c r="AA1269">
        <v>3</v>
      </c>
      <c r="AB1269">
        <v>0</v>
      </c>
      <c r="AC1269">
        <v>3</v>
      </c>
      <c r="AD1269">
        <v>0</v>
      </c>
      <c r="AE1269">
        <v>1</v>
      </c>
      <c r="AF1269">
        <v>3</v>
      </c>
      <c r="AG1269">
        <v>6</v>
      </c>
      <c r="AH1269" t="s">
        <v>13</v>
      </c>
      <c r="AI1269">
        <v>0</v>
      </c>
      <c r="AJ1269">
        <v>0</v>
      </c>
    </row>
    <row r="1270" spans="1:36" x14ac:dyDescent="0.25">
      <c r="A1270" s="3" t="s">
        <v>149</v>
      </c>
      <c r="B1270" s="3" t="s">
        <v>212</v>
      </c>
      <c r="C1270" s="3" t="s">
        <v>213</v>
      </c>
      <c r="D1270" s="3">
        <v>2018</v>
      </c>
      <c r="E1270" s="3" t="s">
        <v>86</v>
      </c>
      <c r="F1270" t="s">
        <v>87</v>
      </c>
      <c r="I1270">
        <v>1</v>
      </c>
      <c r="J1270">
        <v>1</v>
      </c>
      <c r="M1270">
        <v>2</v>
      </c>
      <c r="N1270">
        <v>1</v>
      </c>
      <c r="O1270">
        <v>3</v>
      </c>
      <c r="P1270">
        <v>1</v>
      </c>
      <c r="Q1270">
        <v>3</v>
      </c>
      <c r="R1270">
        <v>0</v>
      </c>
      <c r="S1270">
        <v>3</v>
      </c>
      <c r="T1270">
        <v>0</v>
      </c>
      <c r="U1270">
        <v>3</v>
      </c>
      <c r="V1270">
        <v>0</v>
      </c>
      <c r="W1270">
        <v>3</v>
      </c>
      <c r="X1270">
        <v>0</v>
      </c>
      <c r="Y1270">
        <v>3</v>
      </c>
      <c r="Z1270">
        <v>0</v>
      </c>
      <c r="AA1270">
        <v>3</v>
      </c>
      <c r="AB1270">
        <v>0</v>
      </c>
      <c r="AC1270">
        <v>3</v>
      </c>
      <c r="AD1270">
        <v>0</v>
      </c>
      <c r="AE1270">
        <v>1</v>
      </c>
      <c r="AF1270">
        <v>3</v>
      </c>
      <c r="AG1270">
        <v>8</v>
      </c>
      <c r="AH1270" t="s">
        <v>13</v>
      </c>
      <c r="AI1270">
        <v>0</v>
      </c>
      <c r="AJ1270">
        <v>0</v>
      </c>
    </row>
    <row r="1271" spans="1:36" x14ac:dyDescent="0.25">
      <c r="A1271" s="3" t="s">
        <v>149</v>
      </c>
      <c r="B1271" s="3" t="s">
        <v>212</v>
      </c>
      <c r="C1271" s="3" t="s">
        <v>213</v>
      </c>
      <c r="D1271" s="3">
        <v>2018</v>
      </c>
      <c r="E1271" s="3" t="s">
        <v>88</v>
      </c>
      <c r="F1271" t="s">
        <v>89</v>
      </c>
      <c r="I1271">
        <v>10</v>
      </c>
      <c r="J1271">
        <v>10</v>
      </c>
      <c r="M1271">
        <v>25</v>
      </c>
      <c r="N1271">
        <v>15</v>
      </c>
      <c r="O1271">
        <v>35</v>
      </c>
      <c r="P1271">
        <v>10</v>
      </c>
      <c r="Q1271">
        <v>35</v>
      </c>
      <c r="R1271">
        <v>0</v>
      </c>
      <c r="S1271">
        <v>35</v>
      </c>
      <c r="T1271">
        <v>0</v>
      </c>
      <c r="U1271">
        <v>35</v>
      </c>
      <c r="V1271">
        <v>0</v>
      </c>
      <c r="W1271">
        <v>35</v>
      </c>
      <c r="X1271">
        <v>0</v>
      </c>
      <c r="Y1271">
        <v>35</v>
      </c>
      <c r="Z1271">
        <v>0</v>
      </c>
      <c r="AA1271">
        <v>35</v>
      </c>
      <c r="AB1271">
        <v>0</v>
      </c>
      <c r="AC1271">
        <v>35</v>
      </c>
      <c r="AD1271">
        <v>0</v>
      </c>
      <c r="AE1271">
        <v>10</v>
      </c>
      <c r="AF1271">
        <v>35</v>
      </c>
      <c r="AG1271">
        <v>60</v>
      </c>
      <c r="AH1271" t="s">
        <v>13</v>
      </c>
      <c r="AI1271">
        <v>0</v>
      </c>
      <c r="AJ1271">
        <v>0</v>
      </c>
    </row>
    <row r="1272" spans="1:36" x14ac:dyDescent="0.25">
      <c r="A1272" s="3" t="s">
        <v>149</v>
      </c>
      <c r="B1272" s="3" t="s">
        <v>212</v>
      </c>
      <c r="C1272" s="3" t="s">
        <v>213</v>
      </c>
      <c r="D1272" s="3">
        <v>2018</v>
      </c>
      <c r="E1272" s="3" t="s">
        <v>90</v>
      </c>
      <c r="F1272" t="s">
        <v>91</v>
      </c>
      <c r="I1272">
        <v>16</v>
      </c>
      <c r="J1272">
        <v>16</v>
      </c>
      <c r="M1272">
        <v>16</v>
      </c>
      <c r="N1272">
        <v>0</v>
      </c>
      <c r="O1272">
        <v>16</v>
      </c>
      <c r="P1272">
        <v>0</v>
      </c>
      <c r="Q1272">
        <v>16</v>
      </c>
      <c r="R1272">
        <v>0</v>
      </c>
      <c r="S1272">
        <v>16</v>
      </c>
      <c r="T1272">
        <v>0</v>
      </c>
      <c r="U1272">
        <v>16</v>
      </c>
      <c r="V1272">
        <v>0</v>
      </c>
      <c r="W1272">
        <v>16</v>
      </c>
      <c r="X1272">
        <v>0</v>
      </c>
      <c r="Y1272">
        <v>16</v>
      </c>
      <c r="Z1272">
        <v>0</v>
      </c>
      <c r="AA1272">
        <v>16</v>
      </c>
      <c r="AB1272">
        <v>0</v>
      </c>
      <c r="AC1272">
        <v>16</v>
      </c>
      <c r="AD1272">
        <v>0</v>
      </c>
      <c r="AE1272">
        <v>30</v>
      </c>
      <c r="AF1272">
        <v>16</v>
      </c>
      <c r="AG1272">
        <v>60</v>
      </c>
      <c r="AH1272" t="s">
        <v>13</v>
      </c>
      <c r="AI1272">
        <v>0</v>
      </c>
      <c r="AJ1272">
        <v>0</v>
      </c>
    </row>
    <row r="1273" spans="1:36" x14ac:dyDescent="0.25">
      <c r="A1273" s="3" t="s">
        <v>149</v>
      </c>
      <c r="B1273" s="3" t="s">
        <v>212</v>
      </c>
      <c r="C1273" s="3" t="s">
        <v>213</v>
      </c>
      <c r="D1273" s="3">
        <v>2018</v>
      </c>
      <c r="E1273" s="3" t="s">
        <v>92</v>
      </c>
      <c r="F1273" t="s">
        <v>93</v>
      </c>
      <c r="I1273">
        <v>0</v>
      </c>
      <c r="J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1</v>
      </c>
      <c r="AF1273">
        <v>0</v>
      </c>
      <c r="AG1273">
        <v>5</v>
      </c>
      <c r="AH1273" t="s">
        <v>13</v>
      </c>
      <c r="AI1273">
        <v>0</v>
      </c>
      <c r="AJ1273">
        <v>0</v>
      </c>
    </row>
    <row r="1274" spans="1:36" x14ac:dyDescent="0.25">
      <c r="A1274" s="3" t="s">
        <v>149</v>
      </c>
      <c r="B1274" s="3" t="s">
        <v>212</v>
      </c>
      <c r="C1274" s="3" t="s">
        <v>213</v>
      </c>
      <c r="D1274" s="3">
        <v>2018</v>
      </c>
      <c r="E1274" s="3">
        <v>15</v>
      </c>
      <c r="F1274" t="s">
        <v>94</v>
      </c>
      <c r="I1274">
        <v>3</v>
      </c>
      <c r="J1274">
        <v>3</v>
      </c>
      <c r="M1274">
        <v>5</v>
      </c>
      <c r="N1274">
        <v>2</v>
      </c>
      <c r="O1274">
        <v>6</v>
      </c>
      <c r="P1274">
        <v>1</v>
      </c>
      <c r="Q1274">
        <v>6</v>
      </c>
      <c r="R1274">
        <v>0</v>
      </c>
      <c r="S1274">
        <v>6</v>
      </c>
      <c r="T1274">
        <v>0</v>
      </c>
      <c r="U1274">
        <v>6</v>
      </c>
      <c r="V1274">
        <v>0</v>
      </c>
      <c r="W1274">
        <v>6</v>
      </c>
      <c r="X1274">
        <v>0</v>
      </c>
      <c r="Y1274">
        <v>6</v>
      </c>
      <c r="Z1274">
        <v>0</v>
      </c>
      <c r="AA1274">
        <v>6</v>
      </c>
      <c r="AB1274">
        <v>0</v>
      </c>
      <c r="AC1274">
        <v>6</v>
      </c>
      <c r="AD1274">
        <v>0</v>
      </c>
      <c r="AE1274">
        <v>20</v>
      </c>
      <c r="AF1274">
        <v>6</v>
      </c>
      <c r="AG1274">
        <v>101</v>
      </c>
      <c r="AH1274" t="s">
        <v>13</v>
      </c>
      <c r="AI1274">
        <v>0</v>
      </c>
      <c r="AJ1274">
        <v>0</v>
      </c>
    </row>
    <row r="1275" spans="1:36" x14ac:dyDescent="0.25">
      <c r="A1275" s="3" t="s">
        <v>149</v>
      </c>
      <c r="B1275" s="3" t="s">
        <v>212</v>
      </c>
      <c r="C1275" s="3" t="s">
        <v>213</v>
      </c>
      <c r="D1275" s="3">
        <v>2018</v>
      </c>
      <c r="E1275" s="3" t="s">
        <v>95</v>
      </c>
      <c r="F1275" t="s">
        <v>96</v>
      </c>
      <c r="I1275">
        <v>0</v>
      </c>
      <c r="J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5</v>
      </c>
      <c r="AF1275">
        <v>0</v>
      </c>
      <c r="AG1275">
        <v>6</v>
      </c>
      <c r="AH1275" t="s">
        <v>13</v>
      </c>
      <c r="AI1275">
        <v>0</v>
      </c>
      <c r="AJ1275">
        <v>0</v>
      </c>
    </row>
    <row r="1276" spans="1:36" x14ac:dyDescent="0.25">
      <c r="A1276" s="3" t="s">
        <v>149</v>
      </c>
      <c r="B1276" s="3" t="s">
        <v>212</v>
      </c>
      <c r="C1276" s="3" t="s">
        <v>213</v>
      </c>
      <c r="D1276" s="3">
        <v>2018</v>
      </c>
      <c r="E1276" s="3">
        <v>0</v>
      </c>
      <c r="F1276" t="s">
        <v>97</v>
      </c>
      <c r="I1276">
        <v>0</v>
      </c>
      <c r="J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</row>
    <row r="1277" spans="1:36" x14ac:dyDescent="0.25">
      <c r="A1277" s="3" t="s">
        <v>149</v>
      </c>
      <c r="B1277" s="3" t="s">
        <v>212</v>
      </c>
      <c r="C1277" s="3" t="s">
        <v>213</v>
      </c>
      <c r="D1277" s="3">
        <v>2018</v>
      </c>
      <c r="E1277" s="3">
        <v>0</v>
      </c>
      <c r="F1277" t="s">
        <v>98</v>
      </c>
      <c r="I1277">
        <v>28</v>
      </c>
      <c r="J1277">
        <v>28</v>
      </c>
      <c r="M1277">
        <v>64</v>
      </c>
      <c r="N1277">
        <v>36</v>
      </c>
      <c r="O1277">
        <v>114</v>
      </c>
      <c r="P1277">
        <v>50</v>
      </c>
      <c r="Q1277">
        <v>114</v>
      </c>
      <c r="R1277">
        <v>0</v>
      </c>
      <c r="S1277">
        <v>114</v>
      </c>
      <c r="T1277">
        <v>0</v>
      </c>
      <c r="U1277">
        <v>114</v>
      </c>
      <c r="V1277">
        <v>0</v>
      </c>
      <c r="W1277">
        <v>114</v>
      </c>
      <c r="X1277">
        <v>0</v>
      </c>
      <c r="Y1277">
        <v>114</v>
      </c>
      <c r="Z1277">
        <v>0</v>
      </c>
      <c r="AA1277">
        <v>114</v>
      </c>
      <c r="AB1277">
        <v>0</v>
      </c>
      <c r="AC1277">
        <v>114</v>
      </c>
      <c r="AD1277">
        <v>0</v>
      </c>
      <c r="AE1277">
        <v>200</v>
      </c>
      <c r="AF1277">
        <v>114</v>
      </c>
      <c r="AG1277">
        <v>286</v>
      </c>
      <c r="AH1277" t="s">
        <v>13</v>
      </c>
      <c r="AI1277">
        <v>0</v>
      </c>
      <c r="AJ1277">
        <v>0</v>
      </c>
    </row>
    <row r="1278" spans="1:36" x14ac:dyDescent="0.25">
      <c r="A1278" s="3" t="s">
        <v>149</v>
      </c>
      <c r="B1278" s="3" t="s">
        <v>212</v>
      </c>
      <c r="C1278" s="3" t="s">
        <v>213</v>
      </c>
      <c r="D1278" s="3">
        <v>2018</v>
      </c>
      <c r="E1278" s="3">
        <v>0</v>
      </c>
      <c r="F1278" t="s">
        <v>99</v>
      </c>
      <c r="I1278">
        <v>46</v>
      </c>
      <c r="J1278">
        <v>46</v>
      </c>
      <c r="M1278">
        <v>99</v>
      </c>
      <c r="N1278">
        <v>53</v>
      </c>
      <c r="O1278">
        <v>167</v>
      </c>
      <c r="P1278">
        <v>68</v>
      </c>
      <c r="Q1278">
        <v>167</v>
      </c>
      <c r="R1278">
        <v>0</v>
      </c>
      <c r="S1278">
        <v>167</v>
      </c>
      <c r="T1278">
        <v>0</v>
      </c>
      <c r="U1278">
        <v>167</v>
      </c>
      <c r="V1278">
        <v>0</v>
      </c>
      <c r="W1278">
        <v>167</v>
      </c>
      <c r="X1278">
        <v>0</v>
      </c>
      <c r="Y1278">
        <v>167</v>
      </c>
      <c r="Z1278">
        <v>0</v>
      </c>
      <c r="AA1278">
        <v>167</v>
      </c>
      <c r="AB1278">
        <v>0</v>
      </c>
      <c r="AC1278">
        <v>167</v>
      </c>
      <c r="AD1278">
        <v>0</v>
      </c>
      <c r="AE1278">
        <v>330</v>
      </c>
      <c r="AF1278">
        <v>167</v>
      </c>
      <c r="AG1278">
        <v>419</v>
      </c>
      <c r="AH1278" t="s">
        <v>13</v>
      </c>
      <c r="AI1278">
        <v>0</v>
      </c>
      <c r="AJ1278">
        <v>0</v>
      </c>
    </row>
    <row r="1279" spans="1:36" x14ac:dyDescent="0.25">
      <c r="A1279" s="3" t="s">
        <v>149</v>
      </c>
      <c r="B1279" s="3" t="s">
        <v>212</v>
      </c>
      <c r="C1279" s="3" t="s">
        <v>213</v>
      </c>
      <c r="D1279" s="3">
        <v>2018</v>
      </c>
      <c r="E1279" s="3">
        <v>0</v>
      </c>
      <c r="F1279" t="s">
        <v>100</v>
      </c>
      <c r="I1279">
        <v>0</v>
      </c>
      <c r="J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 t="s">
        <v>13</v>
      </c>
      <c r="AI1279">
        <v>0</v>
      </c>
      <c r="AJ1279">
        <v>0</v>
      </c>
    </row>
    <row r="1280" spans="1:36" x14ac:dyDescent="0.25">
      <c r="A1280" s="3" t="s">
        <v>149</v>
      </c>
      <c r="B1280" s="3" t="s">
        <v>212</v>
      </c>
      <c r="C1280" s="3" t="s">
        <v>213</v>
      </c>
      <c r="D1280" s="3">
        <v>2018</v>
      </c>
      <c r="E1280" s="3">
        <v>0</v>
      </c>
      <c r="F1280" t="s">
        <v>101</v>
      </c>
      <c r="I1280">
        <v>35</v>
      </c>
      <c r="J1280">
        <v>35</v>
      </c>
      <c r="M1280">
        <v>81</v>
      </c>
      <c r="N1280">
        <v>46</v>
      </c>
      <c r="O1280">
        <v>138</v>
      </c>
      <c r="P1280">
        <v>57</v>
      </c>
      <c r="Q1280">
        <v>138</v>
      </c>
      <c r="R1280">
        <v>0</v>
      </c>
      <c r="S1280">
        <v>138</v>
      </c>
      <c r="T1280">
        <v>0</v>
      </c>
      <c r="U1280">
        <v>138</v>
      </c>
      <c r="V1280">
        <v>0</v>
      </c>
      <c r="W1280">
        <v>138</v>
      </c>
      <c r="X1280">
        <v>0</v>
      </c>
      <c r="Y1280">
        <v>138</v>
      </c>
      <c r="Z1280">
        <v>0</v>
      </c>
      <c r="AA1280">
        <v>138</v>
      </c>
      <c r="AB1280">
        <v>0</v>
      </c>
      <c r="AC1280">
        <v>138</v>
      </c>
      <c r="AD1280">
        <v>0</v>
      </c>
      <c r="AE1280">
        <v>290</v>
      </c>
      <c r="AF1280">
        <v>138</v>
      </c>
      <c r="AG1280">
        <v>406</v>
      </c>
      <c r="AH1280" t="s">
        <v>13</v>
      </c>
      <c r="AI1280">
        <v>0</v>
      </c>
      <c r="AJ1280">
        <v>0</v>
      </c>
    </row>
    <row r="1281" spans="1:36" x14ac:dyDescent="0.25">
      <c r="A1281" s="3" t="s">
        <v>149</v>
      </c>
      <c r="B1281" s="3" t="s">
        <v>212</v>
      </c>
      <c r="C1281" s="3" t="s">
        <v>213</v>
      </c>
      <c r="D1281" s="3">
        <v>2018</v>
      </c>
      <c r="E1281" s="3">
        <v>0</v>
      </c>
      <c r="F1281" t="s">
        <v>102</v>
      </c>
      <c r="I1281">
        <v>24</v>
      </c>
      <c r="J1281">
        <v>24</v>
      </c>
      <c r="M1281">
        <v>58</v>
      </c>
      <c r="N1281">
        <v>34</v>
      </c>
      <c r="O1281">
        <v>70</v>
      </c>
      <c r="P1281">
        <v>12</v>
      </c>
      <c r="Q1281">
        <v>70</v>
      </c>
      <c r="R1281">
        <v>0</v>
      </c>
      <c r="S1281">
        <v>70</v>
      </c>
      <c r="T1281">
        <v>0</v>
      </c>
      <c r="U1281">
        <v>70</v>
      </c>
      <c r="V1281">
        <v>0</v>
      </c>
      <c r="W1281">
        <v>70</v>
      </c>
      <c r="X1281">
        <v>0</v>
      </c>
      <c r="Y1281">
        <v>70</v>
      </c>
      <c r="Z1281">
        <v>0</v>
      </c>
      <c r="AA1281">
        <v>70</v>
      </c>
      <c r="AB1281">
        <v>0</v>
      </c>
      <c r="AC1281">
        <v>70</v>
      </c>
      <c r="AD1281">
        <v>0</v>
      </c>
      <c r="AE1281">
        <v>100</v>
      </c>
      <c r="AF1281">
        <v>70</v>
      </c>
      <c r="AG1281">
        <v>221</v>
      </c>
      <c r="AH1281" t="s">
        <v>13</v>
      </c>
      <c r="AI1281">
        <v>0</v>
      </c>
      <c r="AJ1281">
        <v>0</v>
      </c>
    </row>
    <row r="1282" spans="1:36" x14ac:dyDescent="0.25">
      <c r="A1282" s="3" t="s">
        <v>149</v>
      </c>
      <c r="B1282" s="3" t="s">
        <v>212</v>
      </c>
      <c r="C1282" s="3" t="s">
        <v>213</v>
      </c>
      <c r="D1282" s="3">
        <v>2018</v>
      </c>
      <c r="E1282" s="3">
        <v>0</v>
      </c>
      <c r="F1282" t="s">
        <v>103</v>
      </c>
      <c r="I1282">
        <v>0</v>
      </c>
      <c r="J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5</v>
      </c>
      <c r="AF1282">
        <v>0</v>
      </c>
      <c r="AG1282">
        <v>5</v>
      </c>
      <c r="AH1282" t="s">
        <v>13</v>
      </c>
      <c r="AI1282">
        <v>0</v>
      </c>
      <c r="AJ1282">
        <v>0</v>
      </c>
    </row>
    <row r="1283" spans="1:36" x14ac:dyDescent="0.25">
      <c r="A1283" s="3" t="s">
        <v>149</v>
      </c>
      <c r="B1283" s="3" t="s">
        <v>212</v>
      </c>
      <c r="C1283" s="3" t="s">
        <v>213</v>
      </c>
      <c r="D1283" s="3">
        <v>2018</v>
      </c>
      <c r="E1283" s="3">
        <v>0</v>
      </c>
      <c r="F1283" t="s">
        <v>104</v>
      </c>
      <c r="I1283">
        <v>0</v>
      </c>
      <c r="J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</row>
    <row r="1284" spans="1:36" x14ac:dyDescent="0.25">
      <c r="A1284" s="3" t="s">
        <v>149</v>
      </c>
      <c r="B1284" s="3" t="s">
        <v>212</v>
      </c>
      <c r="C1284" s="3" t="s">
        <v>213</v>
      </c>
      <c r="D1284" s="3">
        <v>2018</v>
      </c>
      <c r="E1284" s="3">
        <v>16</v>
      </c>
      <c r="F1284">
        <v>0</v>
      </c>
      <c r="I1284">
        <v>0</v>
      </c>
      <c r="J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 t="s">
        <v>13</v>
      </c>
      <c r="AI1284">
        <v>0</v>
      </c>
      <c r="AJ1284">
        <v>0</v>
      </c>
    </row>
    <row r="1285" spans="1:36" x14ac:dyDescent="0.25">
      <c r="A1285" s="3" t="s">
        <v>149</v>
      </c>
      <c r="B1285" s="3" t="s">
        <v>212</v>
      </c>
      <c r="C1285" s="3" t="s">
        <v>213</v>
      </c>
      <c r="D1285" s="3">
        <v>2018</v>
      </c>
      <c r="E1285" s="3">
        <v>17</v>
      </c>
      <c r="F1285">
        <v>0</v>
      </c>
      <c r="I1285">
        <v>0</v>
      </c>
      <c r="J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 t="s">
        <v>13</v>
      </c>
      <c r="AI1285">
        <v>0</v>
      </c>
      <c r="AJ1285">
        <v>0</v>
      </c>
    </row>
    <row r="1286" spans="1:36" x14ac:dyDescent="0.25">
      <c r="A1286" s="3" t="s">
        <v>149</v>
      </c>
      <c r="B1286" s="3" t="s">
        <v>212</v>
      </c>
      <c r="C1286" s="3" t="s">
        <v>213</v>
      </c>
      <c r="D1286" s="3">
        <v>2018</v>
      </c>
      <c r="E1286" s="3">
        <v>18</v>
      </c>
      <c r="F1286">
        <v>0</v>
      </c>
      <c r="I1286">
        <v>0</v>
      </c>
      <c r="J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 t="s">
        <v>13</v>
      </c>
      <c r="AI1286">
        <v>0</v>
      </c>
      <c r="AJ1286">
        <v>0</v>
      </c>
    </row>
    <row r="1287" spans="1:36" x14ac:dyDescent="0.25">
      <c r="A1287" s="3" t="s">
        <v>149</v>
      </c>
      <c r="B1287" s="3" t="s">
        <v>212</v>
      </c>
      <c r="C1287" s="3" t="s">
        <v>213</v>
      </c>
      <c r="D1287" s="3">
        <v>2018</v>
      </c>
      <c r="E1287" s="3">
        <v>19</v>
      </c>
      <c r="F1287">
        <v>0</v>
      </c>
      <c r="I1287">
        <v>0</v>
      </c>
      <c r="J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 t="s">
        <v>13</v>
      </c>
      <c r="AI1287">
        <v>0</v>
      </c>
      <c r="AJ1287">
        <v>0</v>
      </c>
    </row>
    <row r="1288" spans="1:36" x14ac:dyDescent="0.25">
      <c r="A1288" s="3" t="s">
        <v>149</v>
      </c>
      <c r="B1288" s="3" t="s">
        <v>212</v>
      </c>
      <c r="C1288" s="3" t="s">
        <v>213</v>
      </c>
      <c r="D1288" s="3">
        <v>2018</v>
      </c>
      <c r="E1288" s="3">
        <v>20</v>
      </c>
      <c r="F1288">
        <v>0</v>
      </c>
      <c r="I1288">
        <v>0</v>
      </c>
      <c r="J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 t="s">
        <v>13</v>
      </c>
      <c r="AI1288">
        <v>0</v>
      </c>
      <c r="AJ1288">
        <v>0</v>
      </c>
    </row>
    <row r="1289" spans="1:36" x14ac:dyDescent="0.25">
      <c r="A1289" s="3" t="s">
        <v>149</v>
      </c>
      <c r="B1289" s="3" t="s">
        <v>212</v>
      </c>
      <c r="C1289" s="3" t="s">
        <v>213</v>
      </c>
      <c r="D1289" s="3">
        <v>2018</v>
      </c>
      <c r="E1289" s="3">
        <v>21</v>
      </c>
      <c r="F1289">
        <v>0</v>
      </c>
      <c r="I1289">
        <v>0</v>
      </c>
      <c r="J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 t="s">
        <v>13</v>
      </c>
      <c r="AI1289">
        <v>0</v>
      </c>
      <c r="AJ1289">
        <v>0</v>
      </c>
    </row>
    <row r="1290" spans="1:36" x14ac:dyDescent="0.25">
      <c r="A1290" s="3" t="s">
        <v>149</v>
      </c>
      <c r="B1290" s="3" t="s">
        <v>212</v>
      </c>
      <c r="C1290" s="3" t="s">
        <v>213</v>
      </c>
      <c r="D1290" s="3">
        <v>2018</v>
      </c>
      <c r="E1290" s="3">
        <v>22</v>
      </c>
      <c r="F1290">
        <v>0</v>
      </c>
      <c r="I1290">
        <v>0</v>
      </c>
      <c r="J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 t="s">
        <v>13</v>
      </c>
      <c r="AI1290">
        <v>0</v>
      </c>
      <c r="AJ1290">
        <v>0</v>
      </c>
    </row>
    <row r="1291" spans="1:36" x14ac:dyDescent="0.25">
      <c r="A1291" s="3" t="s">
        <v>149</v>
      </c>
      <c r="B1291" s="3" t="s">
        <v>212</v>
      </c>
      <c r="C1291" s="3" t="s">
        <v>213</v>
      </c>
      <c r="D1291" s="3">
        <v>2018</v>
      </c>
      <c r="E1291" s="3">
        <v>23</v>
      </c>
      <c r="F1291">
        <v>0</v>
      </c>
      <c r="I1291">
        <v>0</v>
      </c>
      <c r="J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 t="s">
        <v>13</v>
      </c>
      <c r="AI1291">
        <v>0</v>
      </c>
      <c r="AJ1291">
        <v>0</v>
      </c>
    </row>
    <row r="1292" spans="1:36" x14ac:dyDescent="0.25">
      <c r="A1292" s="3" t="s">
        <v>149</v>
      </c>
      <c r="B1292" s="3" t="s">
        <v>212</v>
      </c>
      <c r="C1292" s="3" t="s">
        <v>213</v>
      </c>
      <c r="D1292" s="3">
        <v>2018</v>
      </c>
      <c r="E1292" s="3">
        <v>24</v>
      </c>
      <c r="F1292">
        <v>0</v>
      </c>
      <c r="I1292">
        <v>0</v>
      </c>
      <c r="J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 t="s">
        <v>13</v>
      </c>
      <c r="AI1292">
        <v>0</v>
      </c>
      <c r="AJ1292">
        <v>0</v>
      </c>
    </row>
    <row r="1293" spans="1:36" x14ac:dyDescent="0.25">
      <c r="A1293" s="3" t="s">
        <v>149</v>
      </c>
      <c r="B1293" s="3" t="s">
        <v>212</v>
      </c>
      <c r="C1293" s="3" t="s">
        <v>213</v>
      </c>
      <c r="D1293" s="3">
        <v>2018</v>
      </c>
      <c r="E1293" s="3">
        <v>25</v>
      </c>
      <c r="F1293">
        <v>0</v>
      </c>
      <c r="I1293">
        <v>0</v>
      </c>
      <c r="J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 t="s">
        <v>13</v>
      </c>
      <c r="AI1293">
        <v>0</v>
      </c>
      <c r="AJ1293">
        <v>0</v>
      </c>
    </row>
    <row r="1294" spans="1:36" x14ac:dyDescent="0.25">
      <c r="A1294" s="3" t="s">
        <v>149</v>
      </c>
      <c r="B1294" s="3" t="s">
        <v>145</v>
      </c>
      <c r="C1294" s="3" t="s">
        <v>214</v>
      </c>
      <c r="D1294" s="3">
        <v>2018</v>
      </c>
      <c r="E1294" s="3">
        <v>0</v>
      </c>
      <c r="F1294" t="s">
        <v>12</v>
      </c>
      <c r="I1294">
        <v>0</v>
      </c>
      <c r="J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</row>
    <row r="1295" spans="1:36" x14ac:dyDescent="0.25">
      <c r="A1295" s="3" t="s">
        <v>149</v>
      </c>
      <c r="B1295" s="3" t="s">
        <v>145</v>
      </c>
      <c r="C1295" s="3" t="s">
        <v>214</v>
      </c>
      <c r="D1295" s="3">
        <v>2018</v>
      </c>
      <c r="E1295" s="3">
        <v>1</v>
      </c>
      <c r="F1295" t="s">
        <v>14</v>
      </c>
      <c r="I1295">
        <v>0</v>
      </c>
      <c r="J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 t="s">
        <v>13</v>
      </c>
      <c r="AI1295">
        <v>0</v>
      </c>
      <c r="AJ1295">
        <v>0</v>
      </c>
    </row>
    <row r="1296" spans="1:36" x14ac:dyDescent="0.25">
      <c r="A1296" s="3" t="s">
        <v>149</v>
      </c>
      <c r="B1296" s="3" t="s">
        <v>145</v>
      </c>
      <c r="C1296" s="3" t="s">
        <v>214</v>
      </c>
      <c r="D1296" s="3">
        <v>2018</v>
      </c>
      <c r="E1296" s="3" t="s">
        <v>15</v>
      </c>
      <c r="F1296" t="s">
        <v>16</v>
      </c>
      <c r="I1296">
        <v>0</v>
      </c>
      <c r="J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 t="s">
        <v>13</v>
      </c>
      <c r="AI1296">
        <v>0</v>
      </c>
      <c r="AJ1296">
        <v>0</v>
      </c>
    </row>
    <row r="1297" spans="1:36" x14ac:dyDescent="0.25">
      <c r="A1297" s="3" t="s">
        <v>149</v>
      </c>
      <c r="B1297" s="3" t="s">
        <v>145</v>
      </c>
      <c r="C1297" s="3" t="s">
        <v>214</v>
      </c>
      <c r="D1297" s="3">
        <v>2018</v>
      </c>
      <c r="E1297" s="3" t="s">
        <v>17</v>
      </c>
      <c r="F1297" t="s">
        <v>18</v>
      </c>
      <c r="I1297">
        <v>0</v>
      </c>
      <c r="J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 t="s">
        <v>13</v>
      </c>
      <c r="AI1297">
        <v>0</v>
      </c>
      <c r="AJ1297">
        <v>0</v>
      </c>
    </row>
    <row r="1298" spans="1:36" x14ac:dyDescent="0.25">
      <c r="A1298" s="3" t="s">
        <v>149</v>
      </c>
      <c r="B1298" s="3" t="s">
        <v>145</v>
      </c>
      <c r="C1298" s="3" t="s">
        <v>214</v>
      </c>
      <c r="D1298" s="3">
        <v>2018</v>
      </c>
      <c r="E1298" s="3" t="s">
        <v>19</v>
      </c>
      <c r="F1298" t="s">
        <v>20</v>
      </c>
      <c r="I1298">
        <v>0</v>
      </c>
      <c r="J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 t="s">
        <v>13</v>
      </c>
      <c r="AI1298">
        <v>0</v>
      </c>
      <c r="AJ1298">
        <v>0</v>
      </c>
    </row>
    <row r="1299" spans="1:36" x14ac:dyDescent="0.25">
      <c r="A1299" s="3" t="s">
        <v>149</v>
      </c>
      <c r="B1299" s="3" t="s">
        <v>145</v>
      </c>
      <c r="C1299" s="3" t="s">
        <v>214</v>
      </c>
      <c r="D1299" s="3">
        <v>2018</v>
      </c>
      <c r="E1299" s="3">
        <v>2</v>
      </c>
      <c r="F1299" t="s">
        <v>21</v>
      </c>
      <c r="I1299">
        <v>0</v>
      </c>
      <c r="J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 t="s">
        <v>13</v>
      </c>
      <c r="AI1299">
        <v>0</v>
      </c>
      <c r="AJ1299">
        <v>0</v>
      </c>
    </row>
    <row r="1300" spans="1:36" x14ac:dyDescent="0.25">
      <c r="A1300" s="3" t="s">
        <v>149</v>
      </c>
      <c r="B1300" s="3" t="s">
        <v>145</v>
      </c>
      <c r="C1300" s="3" t="s">
        <v>214</v>
      </c>
      <c r="D1300" s="3">
        <v>2018</v>
      </c>
      <c r="E1300" s="3" t="s">
        <v>22</v>
      </c>
      <c r="F1300" t="s">
        <v>16</v>
      </c>
      <c r="I1300">
        <v>0</v>
      </c>
      <c r="J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 t="s">
        <v>13</v>
      </c>
      <c r="AI1300">
        <v>0</v>
      </c>
      <c r="AJ1300">
        <v>0</v>
      </c>
    </row>
    <row r="1301" spans="1:36" x14ac:dyDescent="0.25">
      <c r="A1301" s="3" t="s">
        <v>149</v>
      </c>
      <c r="B1301" s="3" t="s">
        <v>145</v>
      </c>
      <c r="C1301" s="3" t="s">
        <v>214</v>
      </c>
      <c r="D1301" s="3">
        <v>2018</v>
      </c>
      <c r="E1301" s="3" t="s">
        <v>23</v>
      </c>
      <c r="F1301" t="s">
        <v>20</v>
      </c>
      <c r="I1301">
        <v>0</v>
      </c>
      <c r="J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 t="s">
        <v>13</v>
      </c>
      <c r="AI1301">
        <v>0</v>
      </c>
      <c r="AJ1301">
        <v>0</v>
      </c>
    </row>
    <row r="1302" spans="1:36" x14ac:dyDescent="0.25">
      <c r="A1302" s="3" t="s">
        <v>149</v>
      </c>
      <c r="B1302" s="3" t="s">
        <v>145</v>
      </c>
      <c r="C1302" s="3" t="s">
        <v>214</v>
      </c>
      <c r="D1302" s="3">
        <v>2018</v>
      </c>
      <c r="E1302" s="3">
        <v>3</v>
      </c>
      <c r="F1302" t="s">
        <v>24</v>
      </c>
      <c r="I1302">
        <v>0</v>
      </c>
      <c r="J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 t="s">
        <v>13</v>
      </c>
      <c r="AI1302">
        <v>0</v>
      </c>
      <c r="AJ1302">
        <v>0</v>
      </c>
    </row>
    <row r="1303" spans="1:36" x14ac:dyDescent="0.25">
      <c r="A1303" s="3" t="s">
        <v>149</v>
      </c>
      <c r="B1303" s="3" t="s">
        <v>145</v>
      </c>
      <c r="C1303" s="3" t="s">
        <v>214</v>
      </c>
      <c r="D1303" s="3">
        <v>2018</v>
      </c>
      <c r="E1303" s="3" t="s">
        <v>25</v>
      </c>
      <c r="F1303" t="s">
        <v>16</v>
      </c>
      <c r="I1303">
        <v>0</v>
      </c>
      <c r="J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 t="s">
        <v>13</v>
      </c>
      <c r="AI1303">
        <v>0</v>
      </c>
      <c r="AJ1303">
        <v>0</v>
      </c>
    </row>
    <row r="1304" spans="1:36" x14ac:dyDescent="0.25">
      <c r="A1304" s="3" t="s">
        <v>149</v>
      </c>
      <c r="B1304" s="3" t="s">
        <v>145</v>
      </c>
      <c r="C1304" s="3" t="s">
        <v>214</v>
      </c>
      <c r="D1304" s="3">
        <v>2018</v>
      </c>
      <c r="E1304" s="3" t="s">
        <v>26</v>
      </c>
      <c r="F1304" t="s">
        <v>20</v>
      </c>
      <c r="I1304">
        <v>0</v>
      </c>
      <c r="J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 t="s">
        <v>13</v>
      </c>
      <c r="AI1304">
        <v>0</v>
      </c>
      <c r="AJ1304">
        <v>0</v>
      </c>
    </row>
    <row r="1305" spans="1:36" x14ac:dyDescent="0.25">
      <c r="A1305" s="3" t="s">
        <v>149</v>
      </c>
      <c r="B1305" s="3" t="s">
        <v>145</v>
      </c>
      <c r="C1305" s="3" t="s">
        <v>214</v>
      </c>
      <c r="D1305" s="3">
        <v>2018</v>
      </c>
      <c r="E1305" s="3">
        <v>4</v>
      </c>
      <c r="F1305" t="s">
        <v>27</v>
      </c>
      <c r="I1305">
        <v>0</v>
      </c>
      <c r="J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3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5</v>
      </c>
      <c r="AF1305">
        <v>3</v>
      </c>
      <c r="AG1305">
        <v>8</v>
      </c>
      <c r="AH1305" t="s">
        <v>200</v>
      </c>
      <c r="AI1305" t="s">
        <v>215</v>
      </c>
      <c r="AJ1305">
        <v>0</v>
      </c>
    </row>
    <row r="1306" spans="1:36" x14ac:dyDescent="0.25">
      <c r="A1306" s="3" t="s">
        <v>149</v>
      </c>
      <c r="B1306" s="3" t="s">
        <v>145</v>
      </c>
      <c r="C1306" s="3" t="s">
        <v>214</v>
      </c>
      <c r="D1306" s="3">
        <v>2018</v>
      </c>
      <c r="E1306" s="3" t="s">
        <v>28</v>
      </c>
      <c r="F1306" t="s">
        <v>16</v>
      </c>
      <c r="I1306">
        <v>0</v>
      </c>
      <c r="J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2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5</v>
      </c>
      <c r="AF1306">
        <v>2</v>
      </c>
      <c r="AG1306">
        <v>7</v>
      </c>
      <c r="AH1306" t="s">
        <v>200</v>
      </c>
      <c r="AI1306" t="s">
        <v>215</v>
      </c>
      <c r="AJ1306">
        <v>0</v>
      </c>
    </row>
    <row r="1307" spans="1:36" x14ac:dyDescent="0.25">
      <c r="A1307" s="3" t="s">
        <v>149</v>
      </c>
      <c r="B1307" s="3" t="s">
        <v>145</v>
      </c>
      <c r="C1307" s="3" t="s">
        <v>214</v>
      </c>
      <c r="D1307" s="3">
        <v>2018</v>
      </c>
      <c r="E1307" s="3" t="s">
        <v>29</v>
      </c>
      <c r="F1307" t="s">
        <v>20</v>
      </c>
      <c r="I1307">
        <v>0</v>
      </c>
      <c r="J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1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5</v>
      </c>
      <c r="AF1307">
        <v>1</v>
      </c>
      <c r="AG1307">
        <v>6</v>
      </c>
      <c r="AH1307" t="s">
        <v>200</v>
      </c>
      <c r="AI1307" t="s">
        <v>215</v>
      </c>
      <c r="AJ1307">
        <v>0</v>
      </c>
    </row>
    <row r="1308" spans="1:36" x14ac:dyDescent="0.25">
      <c r="A1308" s="3" t="s">
        <v>149</v>
      </c>
      <c r="B1308" s="3" t="s">
        <v>145</v>
      </c>
      <c r="C1308" s="3" t="s">
        <v>214</v>
      </c>
      <c r="D1308" s="3">
        <v>2018</v>
      </c>
      <c r="E1308" s="3">
        <v>5</v>
      </c>
      <c r="F1308" t="s">
        <v>30</v>
      </c>
      <c r="I1308">
        <v>0</v>
      </c>
      <c r="J1308">
        <v>1</v>
      </c>
      <c r="M1308">
        <v>0</v>
      </c>
      <c r="N1308">
        <v>1</v>
      </c>
      <c r="O1308">
        <v>0</v>
      </c>
      <c r="P1308">
        <v>1</v>
      </c>
      <c r="Q1308">
        <v>0</v>
      </c>
      <c r="R1308">
        <v>2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10</v>
      </c>
      <c r="AF1308">
        <v>5</v>
      </c>
      <c r="AG1308">
        <v>15</v>
      </c>
      <c r="AH1308" t="s">
        <v>200</v>
      </c>
      <c r="AI1308" t="s">
        <v>215</v>
      </c>
      <c r="AJ1308">
        <v>0</v>
      </c>
    </row>
    <row r="1309" spans="1:36" x14ac:dyDescent="0.25">
      <c r="A1309" s="3" t="s">
        <v>149</v>
      </c>
      <c r="B1309" s="3" t="s">
        <v>145</v>
      </c>
      <c r="C1309" s="3" t="s">
        <v>214</v>
      </c>
      <c r="D1309" s="3">
        <v>2018</v>
      </c>
      <c r="E1309" s="3" t="s">
        <v>31</v>
      </c>
      <c r="F1309" t="s">
        <v>32</v>
      </c>
      <c r="I1309">
        <v>0</v>
      </c>
      <c r="J1309">
        <v>1</v>
      </c>
      <c r="M1309">
        <v>0</v>
      </c>
      <c r="N1309">
        <v>1</v>
      </c>
      <c r="O1309">
        <v>0</v>
      </c>
      <c r="P1309">
        <v>1</v>
      </c>
      <c r="Q1309">
        <v>0</v>
      </c>
      <c r="R1309">
        <v>1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10</v>
      </c>
      <c r="AF1309">
        <v>4</v>
      </c>
      <c r="AG1309">
        <v>14</v>
      </c>
      <c r="AH1309" t="s">
        <v>200</v>
      </c>
      <c r="AI1309" t="s">
        <v>215</v>
      </c>
      <c r="AJ1309">
        <v>0</v>
      </c>
    </row>
    <row r="1310" spans="1:36" x14ac:dyDescent="0.25">
      <c r="A1310" s="3" t="s">
        <v>149</v>
      </c>
      <c r="B1310" s="3" t="s">
        <v>145</v>
      </c>
      <c r="C1310" s="3" t="s">
        <v>214</v>
      </c>
      <c r="D1310" s="3">
        <v>2018</v>
      </c>
      <c r="E1310" s="3" t="s">
        <v>33</v>
      </c>
      <c r="F1310" t="s">
        <v>34</v>
      </c>
      <c r="I1310">
        <v>0</v>
      </c>
      <c r="J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 t="s">
        <v>13</v>
      </c>
      <c r="AI1310">
        <v>0</v>
      </c>
      <c r="AJ1310">
        <v>0</v>
      </c>
    </row>
    <row r="1311" spans="1:36" x14ac:dyDescent="0.25">
      <c r="A1311" s="3" t="s">
        <v>149</v>
      </c>
      <c r="B1311" s="3" t="s">
        <v>145</v>
      </c>
      <c r="C1311" s="3" t="s">
        <v>214</v>
      </c>
      <c r="D1311" s="3">
        <v>2018</v>
      </c>
      <c r="E1311" s="3" t="s">
        <v>35</v>
      </c>
      <c r="F1311" t="s">
        <v>36</v>
      </c>
      <c r="I1311">
        <v>0</v>
      </c>
      <c r="J1311">
        <v>0</v>
      </c>
      <c r="M1311">
        <v>0</v>
      </c>
      <c r="N1311">
        <v>1</v>
      </c>
      <c r="O1311">
        <v>0</v>
      </c>
      <c r="P1311">
        <v>1</v>
      </c>
      <c r="Q1311">
        <v>0</v>
      </c>
      <c r="R1311">
        <v>2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10</v>
      </c>
      <c r="AF1311">
        <v>4</v>
      </c>
      <c r="AG1311">
        <v>12</v>
      </c>
      <c r="AH1311" t="s">
        <v>200</v>
      </c>
      <c r="AI1311" t="s">
        <v>215</v>
      </c>
      <c r="AJ1311">
        <v>0</v>
      </c>
    </row>
    <row r="1312" spans="1:36" x14ac:dyDescent="0.25">
      <c r="A1312" s="3" t="s">
        <v>149</v>
      </c>
      <c r="B1312" s="3" t="s">
        <v>145</v>
      </c>
      <c r="C1312" s="3" t="s">
        <v>214</v>
      </c>
      <c r="D1312" s="3">
        <v>2018</v>
      </c>
      <c r="E1312" s="3" t="s">
        <v>37</v>
      </c>
      <c r="F1312" t="s">
        <v>38</v>
      </c>
      <c r="I1312">
        <v>0</v>
      </c>
      <c r="J1312">
        <v>1</v>
      </c>
      <c r="M1312">
        <v>0</v>
      </c>
      <c r="N1312">
        <v>1</v>
      </c>
      <c r="O1312">
        <v>0</v>
      </c>
      <c r="P1312">
        <v>1</v>
      </c>
      <c r="Q1312">
        <v>0</v>
      </c>
      <c r="R1312">
        <v>2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8</v>
      </c>
      <c r="AF1312">
        <v>5</v>
      </c>
      <c r="AG1312">
        <v>10</v>
      </c>
      <c r="AH1312" t="s">
        <v>200</v>
      </c>
      <c r="AI1312" t="s">
        <v>215</v>
      </c>
      <c r="AJ1312">
        <v>0</v>
      </c>
    </row>
    <row r="1313" spans="1:36" x14ac:dyDescent="0.25">
      <c r="A1313" s="3" t="s">
        <v>149</v>
      </c>
      <c r="B1313" s="3" t="s">
        <v>145</v>
      </c>
      <c r="C1313" s="3" t="s">
        <v>214</v>
      </c>
      <c r="D1313" s="3">
        <v>2018</v>
      </c>
      <c r="E1313" s="3" t="s">
        <v>39</v>
      </c>
      <c r="F1313" t="s">
        <v>40</v>
      </c>
      <c r="I1313">
        <v>0</v>
      </c>
      <c r="J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 t="s">
        <v>13</v>
      </c>
      <c r="AI1313">
        <v>0</v>
      </c>
      <c r="AJ1313">
        <v>0</v>
      </c>
    </row>
    <row r="1314" spans="1:36" x14ac:dyDescent="0.25">
      <c r="A1314" s="3" t="s">
        <v>149</v>
      </c>
      <c r="B1314" s="3" t="s">
        <v>145</v>
      </c>
      <c r="C1314" s="3" t="s">
        <v>214</v>
      </c>
      <c r="D1314" s="3">
        <v>2018</v>
      </c>
      <c r="E1314" s="3" t="s">
        <v>41</v>
      </c>
      <c r="F1314">
        <v>0</v>
      </c>
      <c r="I1314">
        <v>0</v>
      </c>
      <c r="J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 t="s">
        <v>13</v>
      </c>
      <c r="AI1314">
        <v>0</v>
      </c>
      <c r="AJ1314">
        <v>0</v>
      </c>
    </row>
    <row r="1315" spans="1:36" x14ac:dyDescent="0.25">
      <c r="A1315" s="3" t="s">
        <v>149</v>
      </c>
      <c r="B1315" s="3" t="s">
        <v>145</v>
      </c>
      <c r="C1315" s="3" t="s">
        <v>214</v>
      </c>
      <c r="D1315" s="3">
        <v>2018</v>
      </c>
      <c r="E1315" s="3">
        <v>6</v>
      </c>
      <c r="F1315" t="s">
        <v>42</v>
      </c>
      <c r="I1315">
        <v>0</v>
      </c>
      <c r="J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 t="s">
        <v>13</v>
      </c>
      <c r="AI1315">
        <v>0</v>
      </c>
      <c r="AJ1315">
        <v>0</v>
      </c>
    </row>
    <row r="1316" spans="1:36" x14ac:dyDescent="0.25">
      <c r="A1316" s="3" t="s">
        <v>149</v>
      </c>
      <c r="B1316" s="3" t="s">
        <v>145</v>
      </c>
      <c r="C1316" s="3" t="s">
        <v>214</v>
      </c>
      <c r="D1316" s="3">
        <v>2018</v>
      </c>
      <c r="E1316" s="3" t="s">
        <v>43</v>
      </c>
      <c r="F1316" t="s">
        <v>44</v>
      </c>
      <c r="I1316">
        <v>0</v>
      </c>
      <c r="J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 t="s">
        <v>13</v>
      </c>
      <c r="AI1316">
        <v>0</v>
      </c>
      <c r="AJ1316">
        <v>0</v>
      </c>
    </row>
    <row r="1317" spans="1:36" x14ac:dyDescent="0.25">
      <c r="A1317" s="3" t="s">
        <v>149</v>
      </c>
      <c r="B1317" s="3" t="s">
        <v>145</v>
      </c>
      <c r="C1317" s="3" t="s">
        <v>214</v>
      </c>
      <c r="D1317" s="3">
        <v>2018</v>
      </c>
      <c r="E1317" s="3" t="s">
        <v>45</v>
      </c>
      <c r="F1317" t="s">
        <v>46</v>
      </c>
      <c r="I1317">
        <v>0</v>
      </c>
      <c r="J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 t="s">
        <v>13</v>
      </c>
      <c r="AI1317">
        <v>0</v>
      </c>
      <c r="AJ1317">
        <v>0</v>
      </c>
    </row>
    <row r="1318" spans="1:36" x14ac:dyDescent="0.25">
      <c r="A1318" s="3" t="s">
        <v>149</v>
      </c>
      <c r="B1318" s="3" t="s">
        <v>145</v>
      </c>
      <c r="C1318" s="3" t="s">
        <v>214</v>
      </c>
      <c r="D1318" s="3">
        <v>2018</v>
      </c>
      <c r="E1318" s="3" t="s">
        <v>47</v>
      </c>
      <c r="F1318" t="s">
        <v>48</v>
      </c>
      <c r="I1318">
        <v>0</v>
      </c>
      <c r="J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 t="s">
        <v>13</v>
      </c>
      <c r="AI1318">
        <v>0</v>
      </c>
      <c r="AJ1318">
        <v>0</v>
      </c>
    </row>
    <row r="1319" spans="1:36" x14ac:dyDescent="0.25">
      <c r="A1319" s="3" t="s">
        <v>149</v>
      </c>
      <c r="B1319" s="3" t="s">
        <v>145</v>
      </c>
      <c r="C1319" s="3" t="s">
        <v>214</v>
      </c>
      <c r="D1319" s="3">
        <v>2018</v>
      </c>
      <c r="E1319" s="3">
        <v>7</v>
      </c>
      <c r="F1319" t="s">
        <v>49</v>
      </c>
      <c r="I1319">
        <v>0</v>
      </c>
      <c r="J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1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28</v>
      </c>
      <c r="AF1319">
        <v>1</v>
      </c>
      <c r="AG1319">
        <v>29</v>
      </c>
      <c r="AH1319" t="s">
        <v>160</v>
      </c>
      <c r="AI1319">
        <v>0</v>
      </c>
      <c r="AJ1319">
        <v>0</v>
      </c>
    </row>
    <row r="1320" spans="1:36" x14ac:dyDescent="0.25">
      <c r="A1320" s="3" t="s">
        <v>149</v>
      </c>
      <c r="B1320" s="3" t="s">
        <v>145</v>
      </c>
      <c r="C1320" s="3" t="s">
        <v>214</v>
      </c>
      <c r="D1320" s="3">
        <v>2018</v>
      </c>
      <c r="E1320" s="3" t="s">
        <v>50</v>
      </c>
      <c r="F1320" t="s">
        <v>44</v>
      </c>
      <c r="I1320">
        <v>0</v>
      </c>
      <c r="J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1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30</v>
      </c>
      <c r="AF1320">
        <v>1</v>
      </c>
      <c r="AG1320">
        <v>31</v>
      </c>
      <c r="AH1320" t="s">
        <v>160</v>
      </c>
      <c r="AI1320">
        <v>0</v>
      </c>
      <c r="AJ1320">
        <v>0</v>
      </c>
    </row>
    <row r="1321" spans="1:36" x14ac:dyDescent="0.25">
      <c r="A1321" s="3" t="s">
        <v>149</v>
      </c>
      <c r="B1321" s="3" t="s">
        <v>145</v>
      </c>
      <c r="C1321" s="3" t="s">
        <v>214</v>
      </c>
      <c r="D1321" s="3">
        <v>2018</v>
      </c>
      <c r="E1321" s="3" t="s">
        <v>51</v>
      </c>
      <c r="F1321" t="s">
        <v>46</v>
      </c>
      <c r="I1321">
        <v>0</v>
      </c>
      <c r="J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30</v>
      </c>
      <c r="AF1321">
        <v>1</v>
      </c>
      <c r="AG1321">
        <v>31</v>
      </c>
      <c r="AH1321" t="s">
        <v>160</v>
      </c>
      <c r="AI1321">
        <v>0</v>
      </c>
      <c r="AJ1321">
        <v>0</v>
      </c>
    </row>
    <row r="1322" spans="1:36" x14ac:dyDescent="0.25">
      <c r="A1322" s="3" t="s">
        <v>149</v>
      </c>
      <c r="B1322" s="3" t="s">
        <v>145</v>
      </c>
      <c r="C1322" s="3" t="s">
        <v>214</v>
      </c>
      <c r="D1322" s="3">
        <v>2018</v>
      </c>
      <c r="E1322" s="3" t="s">
        <v>52</v>
      </c>
      <c r="F1322" t="s">
        <v>53</v>
      </c>
      <c r="I1322">
        <v>0</v>
      </c>
      <c r="J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 t="s">
        <v>13</v>
      </c>
      <c r="AI1322">
        <v>0</v>
      </c>
      <c r="AJ1322">
        <v>0</v>
      </c>
    </row>
    <row r="1323" spans="1:36" x14ac:dyDescent="0.25">
      <c r="A1323" s="3" t="s">
        <v>149</v>
      </c>
      <c r="B1323" s="3" t="s">
        <v>145</v>
      </c>
      <c r="C1323" s="3" t="s">
        <v>214</v>
      </c>
      <c r="D1323" s="3">
        <v>2018</v>
      </c>
      <c r="E1323" s="3">
        <v>8</v>
      </c>
      <c r="F1323" t="s">
        <v>54</v>
      </c>
      <c r="I1323">
        <v>0</v>
      </c>
      <c r="J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 t="s">
        <v>13</v>
      </c>
      <c r="AI1323">
        <v>0</v>
      </c>
      <c r="AJ1323">
        <v>0</v>
      </c>
    </row>
    <row r="1324" spans="1:36" x14ac:dyDescent="0.25">
      <c r="A1324" s="3" t="s">
        <v>149</v>
      </c>
      <c r="B1324" s="3" t="s">
        <v>145</v>
      </c>
      <c r="C1324" s="3" t="s">
        <v>214</v>
      </c>
      <c r="D1324" s="3">
        <v>2018</v>
      </c>
      <c r="E1324" s="3" t="s">
        <v>55</v>
      </c>
      <c r="F1324" t="s">
        <v>16</v>
      </c>
      <c r="I1324">
        <v>0</v>
      </c>
      <c r="J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 t="s">
        <v>13</v>
      </c>
      <c r="AI1324">
        <v>0</v>
      </c>
      <c r="AJ1324">
        <v>0</v>
      </c>
    </row>
    <row r="1325" spans="1:36" x14ac:dyDescent="0.25">
      <c r="A1325" s="3" t="s">
        <v>149</v>
      </c>
      <c r="B1325" s="3" t="s">
        <v>145</v>
      </c>
      <c r="C1325" s="3" t="s">
        <v>214</v>
      </c>
      <c r="D1325" s="3">
        <v>2018</v>
      </c>
      <c r="E1325" s="3" t="s">
        <v>56</v>
      </c>
      <c r="F1325" t="s">
        <v>20</v>
      </c>
      <c r="I1325">
        <v>0</v>
      </c>
      <c r="J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 t="s">
        <v>13</v>
      </c>
      <c r="AI1325">
        <v>0</v>
      </c>
      <c r="AJ1325">
        <v>0</v>
      </c>
    </row>
    <row r="1326" spans="1:36" x14ac:dyDescent="0.25">
      <c r="A1326" s="3" t="s">
        <v>149</v>
      </c>
      <c r="B1326" s="3" t="s">
        <v>145</v>
      </c>
      <c r="C1326" s="3" t="s">
        <v>214</v>
      </c>
      <c r="D1326" s="3">
        <v>2018</v>
      </c>
      <c r="E1326" s="3" t="s">
        <v>57</v>
      </c>
      <c r="F1326" t="s">
        <v>58</v>
      </c>
      <c r="I1326">
        <v>0</v>
      </c>
      <c r="J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 t="s">
        <v>13</v>
      </c>
      <c r="AI1326">
        <v>0</v>
      </c>
      <c r="AJ1326">
        <v>0</v>
      </c>
    </row>
    <row r="1327" spans="1:36" x14ac:dyDescent="0.25">
      <c r="A1327" s="3" t="s">
        <v>149</v>
      </c>
      <c r="B1327" s="3" t="s">
        <v>145</v>
      </c>
      <c r="C1327" s="3" t="s">
        <v>214</v>
      </c>
      <c r="D1327" s="3">
        <v>2018</v>
      </c>
      <c r="E1327" s="3">
        <v>9</v>
      </c>
      <c r="F1327" t="s">
        <v>59</v>
      </c>
      <c r="I1327">
        <v>0</v>
      </c>
      <c r="J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 t="s">
        <v>13</v>
      </c>
      <c r="AI1327">
        <v>0</v>
      </c>
      <c r="AJ1327">
        <v>0</v>
      </c>
    </row>
    <row r="1328" spans="1:36" x14ac:dyDescent="0.25">
      <c r="A1328" s="3" t="s">
        <v>149</v>
      </c>
      <c r="B1328" s="3" t="s">
        <v>145</v>
      </c>
      <c r="C1328" s="3" t="s">
        <v>214</v>
      </c>
      <c r="D1328" s="3">
        <v>2018</v>
      </c>
      <c r="E1328" s="3">
        <v>10</v>
      </c>
      <c r="F1328" t="s">
        <v>60</v>
      </c>
      <c r="I1328">
        <v>0</v>
      </c>
      <c r="J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 t="s">
        <v>13</v>
      </c>
      <c r="AI1328">
        <v>0</v>
      </c>
      <c r="AJ1328">
        <v>0</v>
      </c>
    </row>
    <row r="1329" spans="1:36" x14ac:dyDescent="0.25">
      <c r="A1329" s="3" t="s">
        <v>149</v>
      </c>
      <c r="B1329" s="3" t="s">
        <v>145</v>
      </c>
      <c r="C1329" s="3" t="s">
        <v>214</v>
      </c>
      <c r="D1329" s="3">
        <v>2018</v>
      </c>
      <c r="E1329" s="3">
        <v>11</v>
      </c>
      <c r="F1329" t="s">
        <v>61</v>
      </c>
      <c r="I1329">
        <v>0</v>
      </c>
      <c r="J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 t="s">
        <v>13</v>
      </c>
      <c r="AI1329">
        <v>0</v>
      </c>
      <c r="AJ1329">
        <v>0</v>
      </c>
    </row>
    <row r="1330" spans="1:36" x14ac:dyDescent="0.25">
      <c r="A1330" s="3" t="s">
        <v>149</v>
      </c>
      <c r="B1330" s="3" t="s">
        <v>145</v>
      </c>
      <c r="C1330" s="3" t="s">
        <v>214</v>
      </c>
      <c r="D1330" s="3">
        <v>2018</v>
      </c>
      <c r="E1330" s="3" t="s">
        <v>62</v>
      </c>
      <c r="F1330" t="s">
        <v>63</v>
      </c>
      <c r="I1330">
        <v>0</v>
      </c>
      <c r="J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 t="s">
        <v>13</v>
      </c>
      <c r="AI1330">
        <v>0</v>
      </c>
      <c r="AJ1330">
        <v>0</v>
      </c>
    </row>
    <row r="1331" spans="1:36" x14ac:dyDescent="0.25">
      <c r="A1331" s="3" t="s">
        <v>149</v>
      </c>
      <c r="B1331" s="3" t="s">
        <v>145</v>
      </c>
      <c r="C1331" s="3" t="s">
        <v>214</v>
      </c>
      <c r="D1331" s="3">
        <v>2018</v>
      </c>
      <c r="E1331" s="3" t="s">
        <v>64</v>
      </c>
      <c r="F1331" t="s">
        <v>65</v>
      </c>
      <c r="I1331">
        <v>0</v>
      </c>
      <c r="J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 t="s">
        <v>13</v>
      </c>
      <c r="AI1331">
        <v>0</v>
      </c>
      <c r="AJ1331">
        <v>0</v>
      </c>
    </row>
    <row r="1332" spans="1:36" x14ac:dyDescent="0.25">
      <c r="A1332" s="3" t="s">
        <v>149</v>
      </c>
      <c r="B1332" s="3" t="s">
        <v>145</v>
      </c>
      <c r="C1332" s="3" t="s">
        <v>214</v>
      </c>
      <c r="D1332" s="3">
        <v>2018</v>
      </c>
      <c r="E1332" s="3" t="s">
        <v>66</v>
      </c>
      <c r="F1332" t="s">
        <v>20</v>
      </c>
      <c r="I1332">
        <v>0</v>
      </c>
      <c r="J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 t="s">
        <v>13</v>
      </c>
      <c r="AI1332">
        <v>0</v>
      </c>
      <c r="AJ1332">
        <v>0</v>
      </c>
    </row>
    <row r="1333" spans="1:36" x14ac:dyDescent="0.25">
      <c r="A1333" s="3" t="s">
        <v>149</v>
      </c>
      <c r="B1333" s="3" t="s">
        <v>145</v>
      </c>
      <c r="C1333" s="3" t="s">
        <v>214</v>
      </c>
      <c r="D1333" s="3">
        <v>2018</v>
      </c>
      <c r="E1333" s="3" t="s">
        <v>67</v>
      </c>
      <c r="F1333" t="s">
        <v>18</v>
      </c>
      <c r="I1333">
        <v>0</v>
      </c>
      <c r="J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 t="s">
        <v>13</v>
      </c>
      <c r="AI1333">
        <v>0</v>
      </c>
      <c r="AJ1333">
        <v>0</v>
      </c>
    </row>
    <row r="1334" spans="1:36" x14ac:dyDescent="0.25">
      <c r="A1334" s="3" t="s">
        <v>149</v>
      </c>
      <c r="B1334" s="3" t="s">
        <v>145</v>
      </c>
      <c r="C1334" s="3" t="s">
        <v>214</v>
      </c>
      <c r="D1334" s="3">
        <v>2018</v>
      </c>
      <c r="E1334" s="3">
        <v>12</v>
      </c>
      <c r="F1334" t="s">
        <v>68</v>
      </c>
      <c r="I1334">
        <v>0</v>
      </c>
      <c r="J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 t="s">
        <v>13</v>
      </c>
      <c r="AI1334">
        <v>0</v>
      </c>
      <c r="AJ1334">
        <v>0</v>
      </c>
    </row>
    <row r="1335" spans="1:36" x14ac:dyDescent="0.25">
      <c r="A1335" s="3" t="s">
        <v>149</v>
      </c>
      <c r="B1335" s="3" t="s">
        <v>145</v>
      </c>
      <c r="C1335" s="3" t="s">
        <v>214</v>
      </c>
      <c r="D1335" s="3">
        <v>2018</v>
      </c>
      <c r="E1335" s="3" t="s">
        <v>69</v>
      </c>
      <c r="F1335" t="s">
        <v>70</v>
      </c>
      <c r="I1335">
        <v>0</v>
      </c>
      <c r="J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 t="s">
        <v>13</v>
      </c>
      <c r="AI1335">
        <v>0</v>
      </c>
      <c r="AJ1335">
        <v>0</v>
      </c>
    </row>
    <row r="1336" spans="1:36" x14ac:dyDescent="0.25">
      <c r="A1336" s="3" t="s">
        <v>149</v>
      </c>
      <c r="B1336" s="3" t="s">
        <v>145</v>
      </c>
      <c r="C1336" s="3" t="s">
        <v>214</v>
      </c>
      <c r="D1336" s="3">
        <v>2018</v>
      </c>
      <c r="E1336" s="3" t="s">
        <v>71</v>
      </c>
      <c r="F1336" t="s">
        <v>72</v>
      </c>
      <c r="I1336">
        <v>0</v>
      </c>
      <c r="J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 t="s">
        <v>13</v>
      </c>
      <c r="AI1336">
        <v>0</v>
      </c>
      <c r="AJ1336">
        <v>0</v>
      </c>
    </row>
    <row r="1337" spans="1:36" x14ac:dyDescent="0.25">
      <c r="A1337" s="3" t="s">
        <v>149</v>
      </c>
      <c r="B1337" s="3" t="s">
        <v>145</v>
      </c>
      <c r="C1337" s="3" t="s">
        <v>214</v>
      </c>
      <c r="D1337" s="3">
        <v>2018</v>
      </c>
      <c r="E1337" s="3" t="s">
        <v>73</v>
      </c>
      <c r="F1337" t="s">
        <v>16</v>
      </c>
      <c r="I1337">
        <v>0</v>
      </c>
      <c r="J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 t="s">
        <v>13</v>
      </c>
      <c r="AI1337">
        <v>0</v>
      </c>
      <c r="AJ1337">
        <v>0</v>
      </c>
    </row>
    <row r="1338" spans="1:36" x14ac:dyDescent="0.25">
      <c r="A1338" s="3" t="s">
        <v>149</v>
      </c>
      <c r="B1338" s="3" t="s">
        <v>145</v>
      </c>
      <c r="C1338" s="3" t="s">
        <v>214</v>
      </c>
      <c r="D1338" s="3">
        <v>2018</v>
      </c>
      <c r="E1338" s="3" t="s">
        <v>74</v>
      </c>
      <c r="F1338" t="s">
        <v>20</v>
      </c>
      <c r="I1338">
        <v>0</v>
      </c>
      <c r="J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 t="s">
        <v>13</v>
      </c>
      <c r="AI1338">
        <v>0</v>
      </c>
      <c r="AJ1338">
        <v>0</v>
      </c>
    </row>
    <row r="1339" spans="1:36" x14ac:dyDescent="0.25">
      <c r="A1339" s="3" t="s">
        <v>149</v>
      </c>
      <c r="B1339" s="3" t="s">
        <v>145</v>
      </c>
      <c r="C1339" s="3" t="s">
        <v>214</v>
      </c>
      <c r="D1339" s="3">
        <v>2018</v>
      </c>
      <c r="E1339" s="3">
        <v>0</v>
      </c>
      <c r="F1339" t="s">
        <v>75</v>
      </c>
      <c r="I1339">
        <v>0</v>
      </c>
      <c r="J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</row>
    <row r="1340" spans="1:36" x14ac:dyDescent="0.25">
      <c r="A1340" s="3" t="s">
        <v>149</v>
      </c>
      <c r="B1340" s="3" t="s">
        <v>145</v>
      </c>
      <c r="C1340" s="3" t="s">
        <v>214</v>
      </c>
      <c r="D1340" s="3">
        <v>2018</v>
      </c>
      <c r="E1340" s="3">
        <v>13</v>
      </c>
      <c r="F1340" t="s">
        <v>76</v>
      </c>
      <c r="I1340">
        <v>0</v>
      </c>
      <c r="J1340">
        <v>0</v>
      </c>
      <c r="M1340">
        <v>0</v>
      </c>
      <c r="N1340">
        <v>0</v>
      </c>
      <c r="O1340">
        <v>0</v>
      </c>
      <c r="P1340">
        <v>1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6</v>
      </c>
      <c r="AF1340">
        <v>1</v>
      </c>
      <c r="AG1340">
        <v>4</v>
      </c>
      <c r="AH1340" t="s">
        <v>200</v>
      </c>
      <c r="AI1340" t="s">
        <v>216</v>
      </c>
      <c r="AJ1340">
        <v>0</v>
      </c>
    </row>
    <row r="1341" spans="1:36" x14ac:dyDescent="0.25">
      <c r="A1341" s="3" t="s">
        <v>149</v>
      </c>
      <c r="B1341" s="3" t="s">
        <v>145</v>
      </c>
      <c r="C1341" s="3" t="s">
        <v>214</v>
      </c>
      <c r="D1341" s="3">
        <v>2018</v>
      </c>
      <c r="E1341" s="3" t="s">
        <v>77</v>
      </c>
      <c r="F1341" t="s">
        <v>78</v>
      </c>
      <c r="I1341">
        <v>0</v>
      </c>
      <c r="J1341">
        <v>0</v>
      </c>
      <c r="M1341">
        <v>0</v>
      </c>
      <c r="N1341">
        <v>0</v>
      </c>
      <c r="O1341">
        <v>0</v>
      </c>
      <c r="P1341">
        <v>1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3</v>
      </c>
      <c r="AF1341">
        <v>1</v>
      </c>
      <c r="AG1341">
        <v>4</v>
      </c>
      <c r="AH1341" t="s">
        <v>200</v>
      </c>
      <c r="AI1341" t="s">
        <v>216</v>
      </c>
      <c r="AJ1341">
        <v>0</v>
      </c>
    </row>
    <row r="1342" spans="1:36" x14ac:dyDescent="0.25">
      <c r="A1342" s="3" t="s">
        <v>149</v>
      </c>
      <c r="B1342" s="3" t="s">
        <v>145</v>
      </c>
      <c r="C1342" s="3" t="s">
        <v>214</v>
      </c>
      <c r="D1342" s="3">
        <v>2018</v>
      </c>
      <c r="E1342" s="3" t="s">
        <v>79</v>
      </c>
      <c r="F1342" t="s">
        <v>80</v>
      </c>
      <c r="I1342">
        <v>0</v>
      </c>
      <c r="J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3</v>
      </c>
      <c r="AF1342">
        <v>0</v>
      </c>
      <c r="AG1342">
        <v>0</v>
      </c>
      <c r="AH1342" t="s">
        <v>13</v>
      </c>
      <c r="AI1342">
        <v>0</v>
      </c>
      <c r="AJ1342">
        <v>0</v>
      </c>
    </row>
    <row r="1343" spans="1:36" x14ac:dyDescent="0.25">
      <c r="A1343" s="3" t="s">
        <v>149</v>
      </c>
      <c r="B1343" s="3" t="s">
        <v>145</v>
      </c>
      <c r="C1343" s="3" t="s">
        <v>214</v>
      </c>
      <c r="D1343" s="3">
        <v>2018</v>
      </c>
      <c r="E1343" s="3">
        <v>14</v>
      </c>
      <c r="F1343" t="s">
        <v>81</v>
      </c>
      <c r="I1343">
        <v>0</v>
      </c>
      <c r="J1343">
        <v>0</v>
      </c>
      <c r="M1343">
        <v>0</v>
      </c>
      <c r="N1343">
        <v>0</v>
      </c>
      <c r="O1343">
        <v>0</v>
      </c>
      <c r="P1343">
        <v>30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105</v>
      </c>
      <c r="AF1343">
        <v>30</v>
      </c>
      <c r="AG1343">
        <v>130</v>
      </c>
      <c r="AH1343" t="s">
        <v>200</v>
      </c>
      <c r="AI1343" t="s">
        <v>217</v>
      </c>
      <c r="AJ1343">
        <v>0</v>
      </c>
    </row>
    <row r="1344" spans="1:36" x14ac:dyDescent="0.25">
      <c r="A1344" s="3" t="s">
        <v>149</v>
      </c>
      <c r="B1344" s="3" t="s">
        <v>145</v>
      </c>
      <c r="C1344" s="3" t="s">
        <v>214</v>
      </c>
      <c r="D1344" s="3">
        <v>2018</v>
      </c>
      <c r="E1344" s="3" t="s">
        <v>82</v>
      </c>
      <c r="F1344" t="s">
        <v>83</v>
      </c>
      <c r="I1344">
        <v>0</v>
      </c>
      <c r="J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 t="s">
        <v>13</v>
      </c>
      <c r="AI1344">
        <v>0</v>
      </c>
      <c r="AJ1344">
        <v>0</v>
      </c>
    </row>
    <row r="1345" spans="1:36" x14ac:dyDescent="0.25">
      <c r="A1345" s="3" t="s">
        <v>149</v>
      </c>
      <c r="B1345" s="3" t="s">
        <v>145</v>
      </c>
      <c r="C1345" s="3" t="s">
        <v>214</v>
      </c>
      <c r="D1345" s="3">
        <v>2018</v>
      </c>
      <c r="E1345" s="3" t="s">
        <v>84</v>
      </c>
      <c r="F1345" t="s">
        <v>85</v>
      </c>
      <c r="I1345">
        <v>0</v>
      </c>
      <c r="J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 t="s">
        <v>13</v>
      </c>
      <c r="AI1345">
        <v>0</v>
      </c>
      <c r="AJ1345">
        <v>0</v>
      </c>
    </row>
    <row r="1346" spans="1:36" x14ac:dyDescent="0.25">
      <c r="A1346" s="3" t="s">
        <v>149</v>
      </c>
      <c r="B1346" s="3" t="s">
        <v>145</v>
      </c>
      <c r="C1346" s="3" t="s">
        <v>214</v>
      </c>
      <c r="D1346" s="3">
        <v>2018</v>
      </c>
      <c r="E1346" s="3" t="s">
        <v>86</v>
      </c>
      <c r="F1346" t="s">
        <v>87</v>
      </c>
      <c r="I1346">
        <v>0</v>
      </c>
      <c r="J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 t="s">
        <v>13</v>
      </c>
      <c r="AI1346">
        <v>0</v>
      </c>
      <c r="AJ1346">
        <v>0</v>
      </c>
    </row>
    <row r="1347" spans="1:36" x14ac:dyDescent="0.25">
      <c r="A1347" s="3" t="s">
        <v>149</v>
      </c>
      <c r="B1347" s="3" t="s">
        <v>145</v>
      </c>
      <c r="C1347" s="3" t="s">
        <v>214</v>
      </c>
      <c r="D1347" s="3">
        <v>2018</v>
      </c>
      <c r="E1347" s="3" t="s">
        <v>88</v>
      </c>
      <c r="F1347" t="s">
        <v>89</v>
      </c>
      <c r="I1347">
        <v>0</v>
      </c>
      <c r="J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 t="s">
        <v>13</v>
      </c>
      <c r="AI1347">
        <v>0</v>
      </c>
      <c r="AJ1347">
        <v>0</v>
      </c>
    </row>
    <row r="1348" spans="1:36" x14ac:dyDescent="0.25">
      <c r="A1348" s="3" t="s">
        <v>149</v>
      </c>
      <c r="B1348" s="3" t="s">
        <v>145</v>
      </c>
      <c r="C1348" s="3" t="s">
        <v>214</v>
      </c>
      <c r="D1348" s="3">
        <v>2018</v>
      </c>
      <c r="E1348" s="3" t="s">
        <v>90</v>
      </c>
      <c r="F1348" t="s">
        <v>91</v>
      </c>
      <c r="I1348">
        <v>0</v>
      </c>
      <c r="J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 t="s">
        <v>13</v>
      </c>
      <c r="AI1348">
        <v>0</v>
      </c>
      <c r="AJ1348">
        <v>0</v>
      </c>
    </row>
    <row r="1349" spans="1:36" x14ac:dyDescent="0.25">
      <c r="A1349" s="3" t="s">
        <v>149</v>
      </c>
      <c r="B1349" s="3" t="s">
        <v>145</v>
      </c>
      <c r="C1349" s="3" t="s">
        <v>214</v>
      </c>
      <c r="D1349" s="3">
        <v>2018</v>
      </c>
      <c r="E1349" s="3" t="s">
        <v>92</v>
      </c>
      <c r="F1349" t="s">
        <v>93</v>
      </c>
      <c r="I1349">
        <v>0</v>
      </c>
      <c r="J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 t="s">
        <v>13</v>
      </c>
      <c r="AI1349">
        <v>0</v>
      </c>
      <c r="AJ1349">
        <v>0</v>
      </c>
    </row>
    <row r="1350" spans="1:36" x14ac:dyDescent="0.25">
      <c r="A1350" s="3" t="s">
        <v>149</v>
      </c>
      <c r="B1350" s="3" t="s">
        <v>145</v>
      </c>
      <c r="C1350" s="3" t="s">
        <v>214</v>
      </c>
      <c r="D1350" s="3">
        <v>2018</v>
      </c>
      <c r="E1350" s="3">
        <v>15</v>
      </c>
      <c r="F1350" t="s">
        <v>94</v>
      </c>
      <c r="I1350">
        <v>0</v>
      </c>
      <c r="J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2</v>
      </c>
      <c r="AF1350">
        <v>0</v>
      </c>
      <c r="AG1350">
        <v>0</v>
      </c>
      <c r="AH1350" t="s">
        <v>160</v>
      </c>
      <c r="AI1350">
        <v>0</v>
      </c>
      <c r="AJ1350">
        <v>0</v>
      </c>
    </row>
    <row r="1351" spans="1:36" x14ac:dyDescent="0.25">
      <c r="A1351" s="3" t="s">
        <v>149</v>
      </c>
      <c r="B1351" s="3" t="s">
        <v>145</v>
      </c>
      <c r="C1351" s="3" t="s">
        <v>214</v>
      </c>
      <c r="D1351" s="3">
        <v>2018</v>
      </c>
      <c r="E1351" s="3" t="s">
        <v>95</v>
      </c>
      <c r="F1351" t="s">
        <v>96</v>
      </c>
      <c r="I1351">
        <v>0</v>
      </c>
      <c r="J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2</v>
      </c>
      <c r="AF1351">
        <v>0</v>
      </c>
      <c r="AG1351">
        <v>0</v>
      </c>
      <c r="AH1351" t="s">
        <v>200</v>
      </c>
      <c r="AI1351" t="s">
        <v>218</v>
      </c>
      <c r="AJ1351">
        <v>0</v>
      </c>
    </row>
    <row r="1352" spans="1:36" x14ac:dyDescent="0.25">
      <c r="A1352" s="3" t="s">
        <v>149</v>
      </c>
      <c r="B1352" s="3" t="s">
        <v>145</v>
      </c>
      <c r="C1352" s="3" t="s">
        <v>214</v>
      </c>
      <c r="D1352" s="3">
        <v>2018</v>
      </c>
      <c r="E1352" s="3">
        <v>0</v>
      </c>
      <c r="F1352" t="s">
        <v>97</v>
      </c>
      <c r="I1352">
        <v>0</v>
      </c>
      <c r="J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</row>
    <row r="1353" spans="1:36" x14ac:dyDescent="0.25">
      <c r="A1353" s="3" t="s">
        <v>149</v>
      </c>
      <c r="B1353" s="3" t="s">
        <v>145</v>
      </c>
      <c r="C1353" s="3" t="s">
        <v>214</v>
      </c>
      <c r="D1353" s="3">
        <v>2018</v>
      </c>
      <c r="E1353" s="3">
        <v>0</v>
      </c>
      <c r="F1353" t="s">
        <v>98</v>
      </c>
      <c r="I1353">
        <v>0</v>
      </c>
      <c r="J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1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28</v>
      </c>
      <c r="AF1353">
        <v>1</v>
      </c>
      <c r="AG1353">
        <v>29</v>
      </c>
      <c r="AH1353" t="s">
        <v>160</v>
      </c>
      <c r="AI1353">
        <v>0</v>
      </c>
      <c r="AJ1353">
        <v>0</v>
      </c>
    </row>
    <row r="1354" spans="1:36" x14ac:dyDescent="0.25">
      <c r="A1354" s="3" t="s">
        <v>149</v>
      </c>
      <c r="B1354" s="3" t="s">
        <v>145</v>
      </c>
      <c r="C1354" s="3" t="s">
        <v>214</v>
      </c>
      <c r="D1354" s="3">
        <v>2018</v>
      </c>
      <c r="E1354" s="3">
        <v>0</v>
      </c>
      <c r="F1354" t="s">
        <v>99</v>
      </c>
      <c r="I1354">
        <v>0</v>
      </c>
      <c r="J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30</v>
      </c>
      <c r="AF1354">
        <v>1</v>
      </c>
      <c r="AG1354">
        <v>31</v>
      </c>
      <c r="AH1354" t="s">
        <v>160</v>
      </c>
      <c r="AI1354">
        <v>0</v>
      </c>
      <c r="AJ1354">
        <v>0</v>
      </c>
    </row>
    <row r="1355" spans="1:36" x14ac:dyDescent="0.25">
      <c r="A1355" s="3" t="s">
        <v>149</v>
      </c>
      <c r="B1355" s="3" t="s">
        <v>145</v>
      </c>
      <c r="C1355" s="3" t="s">
        <v>214</v>
      </c>
      <c r="D1355" s="3">
        <v>2018</v>
      </c>
      <c r="E1355" s="3">
        <v>0</v>
      </c>
      <c r="F1355" t="s">
        <v>100</v>
      </c>
      <c r="I1355">
        <v>0</v>
      </c>
      <c r="J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 t="s">
        <v>13</v>
      </c>
      <c r="AI1355">
        <v>0</v>
      </c>
      <c r="AJ1355">
        <v>0</v>
      </c>
    </row>
    <row r="1356" spans="1:36" x14ac:dyDescent="0.25">
      <c r="A1356" s="3" t="s">
        <v>149</v>
      </c>
      <c r="B1356" s="3" t="s">
        <v>145</v>
      </c>
      <c r="C1356" s="3" t="s">
        <v>214</v>
      </c>
      <c r="D1356" s="3">
        <v>2018</v>
      </c>
      <c r="E1356" s="3">
        <v>0</v>
      </c>
      <c r="F1356" t="s">
        <v>101</v>
      </c>
      <c r="I1356">
        <v>0</v>
      </c>
      <c r="J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1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30</v>
      </c>
      <c r="AF1356">
        <v>1</v>
      </c>
      <c r="AG1356">
        <v>31</v>
      </c>
      <c r="AH1356" t="s">
        <v>160</v>
      </c>
      <c r="AI1356">
        <v>0</v>
      </c>
      <c r="AJ1356">
        <v>0</v>
      </c>
    </row>
    <row r="1357" spans="1:36" x14ac:dyDescent="0.25">
      <c r="A1357" s="3" t="s">
        <v>149</v>
      </c>
      <c r="B1357" s="3" t="s">
        <v>145</v>
      </c>
      <c r="C1357" s="3" t="s">
        <v>214</v>
      </c>
      <c r="D1357" s="3">
        <v>2018</v>
      </c>
      <c r="E1357" s="3">
        <v>0</v>
      </c>
      <c r="F1357" t="s">
        <v>102</v>
      </c>
      <c r="I1357">
        <v>0</v>
      </c>
      <c r="J1357">
        <v>0</v>
      </c>
      <c r="M1357">
        <v>0</v>
      </c>
      <c r="N1357">
        <v>0</v>
      </c>
      <c r="O1357">
        <v>0</v>
      </c>
      <c r="P1357">
        <v>30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105</v>
      </c>
      <c r="AF1357">
        <v>30</v>
      </c>
      <c r="AG1357">
        <v>130</v>
      </c>
      <c r="AH1357" t="s">
        <v>160</v>
      </c>
      <c r="AI1357">
        <v>0</v>
      </c>
      <c r="AJ1357">
        <v>0</v>
      </c>
    </row>
    <row r="1358" spans="1:36" x14ac:dyDescent="0.25">
      <c r="A1358" s="3" t="s">
        <v>149</v>
      </c>
      <c r="B1358" s="3" t="s">
        <v>145</v>
      </c>
      <c r="C1358" s="3" t="s">
        <v>214</v>
      </c>
      <c r="D1358" s="3">
        <v>2018</v>
      </c>
      <c r="E1358" s="3">
        <v>0</v>
      </c>
      <c r="F1358" t="s">
        <v>103</v>
      </c>
      <c r="I1358">
        <v>0</v>
      </c>
      <c r="J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2</v>
      </c>
      <c r="AF1358">
        <v>0</v>
      </c>
      <c r="AG1358">
        <v>0</v>
      </c>
      <c r="AH1358" t="s">
        <v>13</v>
      </c>
      <c r="AI1358">
        <v>0</v>
      </c>
      <c r="AJ1358">
        <v>0</v>
      </c>
    </row>
    <row r="1359" spans="1:36" x14ac:dyDescent="0.25">
      <c r="A1359" s="3" t="s">
        <v>149</v>
      </c>
      <c r="B1359" s="3" t="s">
        <v>145</v>
      </c>
      <c r="C1359" s="3" t="s">
        <v>214</v>
      </c>
      <c r="D1359" s="3">
        <v>2018</v>
      </c>
      <c r="E1359" s="3">
        <v>0</v>
      </c>
      <c r="F1359" t="s">
        <v>104</v>
      </c>
      <c r="I1359">
        <v>0</v>
      </c>
      <c r="J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</row>
    <row r="1360" spans="1:36" x14ac:dyDescent="0.25">
      <c r="A1360" s="3" t="s">
        <v>149</v>
      </c>
      <c r="B1360" s="3" t="s">
        <v>145</v>
      </c>
      <c r="C1360" s="3" t="s">
        <v>214</v>
      </c>
      <c r="D1360" s="3">
        <v>2018</v>
      </c>
      <c r="E1360" s="3">
        <v>16</v>
      </c>
      <c r="F1360">
        <v>0</v>
      </c>
      <c r="I1360">
        <v>0</v>
      </c>
      <c r="J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 t="s">
        <v>13</v>
      </c>
      <c r="AI1360">
        <v>0</v>
      </c>
      <c r="AJ1360">
        <v>0</v>
      </c>
    </row>
    <row r="1361" spans="1:36" x14ac:dyDescent="0.25">
      <c r="A1361" s="3" t="s">
        <v>149</v>
      </c>
      <c r="B1361" s="3" t="s">
        <v>145</v>
      </c>
      <c r="C1361" s="3" t="s">
        <v>214</v>
      </c>
      <c r="D1361" s="3">
        <v>2018</v>
      </c>
      <c r="E1361" s="3">
        <v>17</v>
      </c>
      <c r="F1361">
        <v>0</v>
      </c>
      <c r="I1361">
        <v>0</v>
      </c>
      <c r="J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 t="s">
        <v>13</v>
      </c>
      <c r="AI1361">
        <v>0</v>
      </c>
      <c r="AJ1361">
        <v>0</v>
      </c>
    </row>
    <row r="1362" spans="1:36" x14ac:dyDescent="0.25">
      <c r="A1362" s="3" t="s">
        <v>149</v>
      </c>
      <c r="B1362" s="3" t="s">
        <v>145</v>
      </c>
      <c r="C1362" s="3" t="s">
        <v>214</v>
      </c>
      <c r="D1362" s="3">
        <v>2018</v>
      </c>
      <c r="E1362" s="3">
        <v>18</v>
      </c>
      <c r="F1362">
        <v>0</v>
      </c>
      <c r="I1362">
        <v>0</v>
      </c>
      <c r="J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 t="s">
        <v>13</v>
      </c>
      <c r="AI1362">
        <v>0</v>
      </c>
      <c r="AJ1362">
        <v>0</v>
      </c>
    </row>
    <row r="1363" spans="1:36" x14ac:dyDescent="0.25">
      <c r="A1363" s="3" t="s">
        <v>149</v>
      </c>
      <c r="B1363" s="3" t="s">
        <v>145</v>
      </c>
      <c r="C1363" s="3" t="s">
        <v>214</v>
      </c>
      <c r="D1363" s="3">
        <v>2018</v>
      </c>
      <c r="E1363" s="3">
        <v>19</v>
      </c>
      <c r="F1363">
        <v>0</v>
      </c>
      <c r="I1363">
        <v>0</v>
      </c>
      <c r="J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 t="s">
        <v>13</v>
      </c>
      <c r="AI1363">
        <v>0</v>
      </c>
      <c r="AJ1363">
        <v>0</v>
      </c>
    </row>
    <row r="1364" spans="1:36" x14ac:dyDescent="0.25">
      <c r="A1364" s="3" t="s">
        <v>149</v>
      </c>
      <c r="B1364" s="3" t="s">
        <v>145</v>
      </c>
      <c r="C1364" s="3" t="s">
        <v>214</v>
      </c>
      <c r="D1364" s="3">
        <v>2018</v>
      </c>
      <c r="E1364" s="3">
        <v>20</v>
      </c>
      <c r="F1364">
        <v>0</v>
      </c>
      <c r="I1364">
        <v>0</v>
      </c>
      <c r="J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 t="s">
        <v>13</v>
      </c>
      <c r="AI1364">
        <v>0</v>
      </c>
      <c r="AJ1364">
        <v>0</v>
      </c>
    </row>
    <row r="1365" spans="1:36" x14ac:dyDescent="0.25">
      <c r="A1365" s="3" t="s">
        <v>149</v>
      </c>
      <c r="B1365" s="3" t="s">
        <v>145</v>
      </c>
      <c r="C1365" s="3" t="s">
        <v>214</v>
      </c>
      <c r="D1365" s="3">
        <v>2018</v>
      </c>
      <c r="E1365" s="3">
        <v>21</v>
      </c>
      <c r="F1365">
        <v>0</v>
      </c>
      <c r="I1365">
        <v>0</v>
      </c>
      <c r="J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 t="s">
        <v>13</v>
      </c>
      <c r="AI1365">
        <v>0</v>
      </c>
      <c r="AJ1365">
        <v>0</v>
      </c>
    </row>
    <row r="1366" spans="1:36" x14ac:dyDescent="0.25">
      <c r="A1366" s="3" t="s">
        <v>149</v>
      </c>
      <c r="B1366" s="3" t="s">
        <v>145</v>
      </c>
      <c r="C1366" s="3" t="s">
        <v>214</v>
      </c>
      <c r="D1366" s="3">
        <v>2018</v>
      </c>
      <c r="E1366" s="3">
        <v>22</v>
      </c>
      <c r="F1366">
        <v>0</v>
      </c>
      <c r="I1366">
        <v>0</v>
      </c>
      <c r="J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 t="s">
        <v>13</v>
      </c>
      <c r="AI1366">
        <v>0</v>
      </c>
      <c r="AJ1366">
        <v>0</v>
      </c>
    </row>
    <row r="1367" spans="1:36" x14ac:dyDescent="0.25">
      <c r="A1367" s="3" t="s">
        <v>149</v>
      </c>
      <c r="B1367" s="3" t="s">
        <v>145</v>
      </c>
      <c r="C1367" s="3" t="s">
        <v>214</v>
      </c>
      <c r="D1367" s="3">
        <v>2018</v>
      </c>
      <c r="E1367" s="3">
        <v>23</v>
      </c>
      <c r="F1367">
        <v>0</v>
      </c>
      <c r="I1367">
        <v>0</v>
      </c>
      <c r="J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 t="s">
        <v>13</v>
      </c>
      <c r="AI1367">
        <v>0</v>
      </c>
      <c r="AJ1367">
        <v>0</v>
      </c>
    </row>
    <row r="1368" spans="1:36" x14ac:dyDescent="0.25">
      <c r="A1368" s="3" t="s">
        <v>149</v>
      </c>
      <c r="B1368" s="3" t="s">
        <v>145</v>
      </c>
      <c r="C1368" s="3" t="s">
        <v>214</v>
      </c>
      <c r="D1368" s="3">
        <v>2018</v>
      </c>
      <c r="E1368" s="3">
        <v>24</v>
      </c>
      <c r="F1368">
        <v>0</v>
      </c>
      <c r="I1368">
        <v>0</v>
      </c>
      <c r="J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 t="s">
        <v>13</v>
      </c>
      <c r="AI1368">
        <v>0</v>
      </c>
      <c r="AJ1368">
        <v>0</v>
      </c>
    </row>
    <row r="1369" spans="1:36" x14ac:dyDescent="0.25">
      <c r="A1369" s="3" t="s">
        <v>149</v>
      </c>
      <c r="B1369" s="3" t="s">
        <v>145</v>
      </c>
      <c r="C1369" s="3" t="s">
        <v>214</v>
      </c>
      <c r="D1369" s="3">
        <v>2018</v>
      </c>
      <c r="E1369" s="3">
        <v>25</v>
      </c>
      <c r="F1369">
        <v>0</v>
      </c>
      <c r="I1369">
        <v>0</v>
      </c>
      <c r="J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 t="s">
        <v>13</v>
      </c>
      <c r="AI1369">
        <v>0</v>
      </c>
      <c r="AJ1369">
        <v>0</v>
      </c>
    </row>
    <row r="1370" spans="1:36" x14ac:dyDescent="0.25">
      <c r="A1370" s="3" t="s">
        <v>149</v>
      </c>
      <c r="B1370" s="3" t="s">
        <v>137</v>
      </c>
      <c r="C1370" s="3" t="s">
        <v>219</v>
      </c>
      <c r="D1370" s="3">
        <v>2018</v>
      </c>
      <c r="E1370" s="3">
        <v>0</v>
      </c>
      <c r="F1370" t="s">
        <v>12</v>
      </c>
      <c r="I1370">
        <v>0</v>
      </c>
      <c r="J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</row>
    <row r="1371" spans="1:36" x14ac:dyDescent="0.25">
      <c r="A1371" s="3" t="s">
        <v>149</v>
      </c>
      <c r="B1371" s="3" t="s">
        <v>137</v>
      </c>
      <c r="C1371" s="3" t="s">
        <v>219</v>
      </c>
      <c r="D1371" s="3">
        <v>2018</v>
      </c>
      <c r="E1371" s="3">
        <v>1</v>
      </c>
      <c r="F1371" t="s">
        <v>14</v>
      </c>
      <c r="I1371">
        <v>0</v>
      </c>
      <c r="J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 t="s">
        <v>13</v>
      </c>
      <c r="AI1371">
        <v>0</v>
      </c>
      <c r="AJ1371">
        <v>0</v>
      </c>
    </row>
    <row r="1372" spans="1:36" x14ac:dyDescent="0.25">
      <c r="A1372" s="3" t="s">
        <v>149</v>
      </c>
      <c r="B1372" s="3" t="s">
        <v>137</v>
      </c>
      <c r="C1372" s="3" t="s">
        <v>219</v>
      </c>
      <c r="D1372" s="3">
        <v>2018</v>
      </c>
      <c r="E1372" s="3" t="s">
        <v>15</v>
      </c>
      <c r="F1372" t="s">
        <v>16</v>
      </c>
      <c r="I1372">
        <v>0</v>
      </c>
      <c r="J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 t="s">
        <v>13</v>
      </c>
      <c r="AI1372">
        <v>0</v>
      </c>
      <c r="AJ1372">
        <v>0</v>
      </c>
    </row>
    <row r="1373" spans="1:36" x14ac:dyDescent="0.25">
      <c r="A1373" s="3" t="s">
        <v>149</v>
      </c>
      <c r="B1373" s="3" t="s">
        <v>137</v>
      </c>
      <c r="C1373" s="3" t="s">
        <v>219</v>
      </c>
      <c r="D1373" s="3">
        <v>2018</v>
      </c>
      <c r="E1373" s="3" t="s">
        <v>17</v>
      </c>
      <c r="F1373" t="s">
        <v>18</v>
      </c>
      <c r="I1373">
        <v>0</v>
      </c>
      <c r="J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 t="s">
        <v>13</v>
      </c>
      <c r="AI1373">
        <v>0</v>
      </c>
      <c r="AJ1373">
        <v>0</v>
      </c>
    </row>
    <row r="1374" spans="1:36" x14ac:dyDescent="0.25">
      <c r="A1374" s="3" t="s">
        <v>149</v>
      </c>
      <c r="B1374" s="3" t="s">
        <v>137</v>
      </c>
      <c r="C1374" s="3" t="s">
        <v>219</v>
      </c>
      <c r="D1374" s="3">
        <v>2018</v>
      </c>
      <c r="E1374" s="3" t="s">
        <v>19</v>
      </c>
      <c r="F1374" t="s">
        <v>20</v>
      </c>
      <c r="I1374">
        <v>0</v>
      </c>
      <c r="J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 t="s">
        <v>13</v>
      </c>
      <c r="AI1374">
        <v>0</v>
      </c>
      <c r="AJ1374">
        <v>0</v>
      </c>
    </row>
    <row r="1375" spans="1:36" x14ac:dyDescent="0.25">
      <c r="A1375" s="3" t="s">
        <v>149</v>
      </c>
      <c r="B1375" s="3" t="s">
        <v>137</v>
      </c>
      <c r="C1375" s="3" t="s">
        <v>219</v>
      </c>
      <c r="D1375" s="3">
        <v>2018</v>
      </c>
      <c r="E1375" s="3">
        <v>2</v>
      </c>
      <c r="F1375" t="s">
        <v>21</v>
      </c>
      <c r="I1375">
        <v>0</v>
      </c>
      <c r="J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 t="s">
        <v>13</v>
      </c>
      <c r="AI1375">
        <v>0</v>
      </c>
      <c r="AJ1375">
        <v>0</v>
      </c>
    </row>
    <row r="1376" spans="1:36" x14ac:dyDescent="0.25">
      <c r="A1376" s="3" t="s">
        <v>149</v>
      </c>
      <c r="B1376" s="3" t="s">
        <v>137</v>
      </c>
      <c r="C1376" s="3" t="s">
        <v>219</v>
      </c>
      <c r="D1376" s="3">
        <v>2018</v>
      </c>
      <c r="E1376" s="3" t="s">
        <v>22</v>
      </c>
      <c r="F1376" t="s">
        <v>16</v>
      </c>
      <c r="I1376">
        <v>0</v>
      </c>
      <c r="J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 t="s">
        <v>13</v>
      </c>
      <c r="AI1376">
        <v>0</v>
      </c>
      <c r="AJ1376">
        <v>0</v>
      </c>
    </row>
    <row r="1377" spans="1:36" x14ac:dyDescent="0.25">
      <c r="A1377" s="3" t="s">
        <v>149</v>
      </c>
      <c r="B1377" s="3" t="s">
        <v>137</v>
      </c>
      <c r="C1377" s="3" t="s">
        <v>219</v>
      </c>
      <c r="D1377" s="3">
        <v>2018</v>
      </c>
      <c r="E1377" s="3" t="s">
        <v>23</v>
      </c>
      <c r="F1377" t="s">
        <v>20</v>
      </c>
      <c r="I1377">
        <v>0</v>
      </c>
      <c r="J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 t="s">
        <v>13</v>
      </c>
      <c r="AI1377">
        <v>0</v>
      </c>
      <c r="AJ1377">
        <v>0</v>
      </c>
    </row>
    <row r="1378" spans="1:36" x14ac:dyDescent="0.25">
      <c r="A1378" s="3" t="s">
        <v>149</v>
      </c>
      <c r="B1378" s="3" t="s">
        <v>137</v>
      </c>
      <c r="C1378" s="3" t="s">
        <v>219</v>
      </c>
      <c r="D1378" s="3">
        <v>2018</v>
      </c>
      <c r="E1378" s="3">
        <v>3</v>
      </c>
      <c r="F1378" t="s">
        <v>24</v>
      </c>
      <c r="I1378">
        <v>0</v>
      </c>
      <c r="J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 t="s">
        <v>13</v>
      </c>
      <c r="AI1378">
        <v>0</v>
      </c>
      <c r="AJ1378">
        <v>0</v>
      </c>
    </row>
    <row r="1379" spans="1:36" x14ac:dyDescent="0.25">
      <c r="A1379" s="3" t="s">
        <v>149</v>
      </c>
      <c r="B1379" s="3" t="s">
        <v>137</v>
      </c>
      <c r="C1379" s="3" t="s">
        <v>219</v>
      </c>
      <c r="D1379" s="3">
        <v>2018</v>
      </c>
      <c r="E1379" s="3" t="s">
        <v>25</v>
      </c>
      <c r="F1379" t="s">
        <v>16</v>
      </c>
      <c r="I1379">
        <v>0</v>
      </c>
      <c r="J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 t="s">
        <v>13</v>
      </c>
      <c r="AI1379">
        <v>0</v>
      </c>
      <c r="AJ1379">
        <v>0</v>
      </c>
    </row>
    <row r="1380" spans="1:36" x14ac:dyDescent="0.25">
      <c r="A1380" s="3" t="s">
        <v>149</v>
      </c>
      <c r="B1380" s="3" t="s">
        <v>137</v>
      </c>
      <c r="C1380" s="3" t="s">
        <v>219</v>
      </c>
      <c r="D1380" s="3">
        <v>2018</v>
      </c>
      <c r="E1380" s="3" t="s">
        <v>26</v>
      </c>
      <c r="F1380" t="s">
        <v>20</v>
      </c>
      <c r="I1380">
        <v>0</v>
      </c>
      <c r="J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 t="s">
        <v>13</v>
      </c>
      <c r="AI1380">
        <v>0</v>
      </c>
      <c r="AJ1380">
        <v>0</v>
      </c>
    </row>
    <row r="1381" spans="1:36" x14ac:dyDescent="0.25">
      <c r="A1381" s="3" t="s">
        <v>149</v>
      </c>
      <c r="B1381" s="3" t="s">
        <v>137</v>
      </c>
      <c r="C1381" s="3" t="s">
        <v>219</v>
      </c>
      <c r="D1381" s="3">
        <v>2018</v>
      </c>
      <c r="E1381" s="3">
        <v>4</v>
      </c>
      <c r="F1381" t="s">
        <v>27</v>
      </c>
      <c r="I1381">
        <v>0</v>
      </c>
      <c r="J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4</v>
      </c>
      <c r="AH1381" t="s">
        <v>13</v>
      </c>
      <c r="AI1381">
        <v>0</v>
      </c>
      <c r="AJ1381">
        <v>0</v>
      </c>
    </row>
    <row r="1382" spans="1:36" x14ac:dyDescent="0.25">
      <c r="A1382" s="3" t="s">
        <v>149</v>
      </c>
      <c r="B1382" s="3" t="s">
        <v>137</v>
      </c>
      <c r="C1382" s="3" t="s">
        <v>219</v>
      </c>
      <c r="D1382" s="3">
        <v>2018</v>
      </c>
      <c r="E1382" s="3" t="s">
        <v>28</v>
      </c>
      <c r="F1382" t="s">
        <v>16</v>
      </c>
      <c r="I1382">
        <v>0</v>
      </c>
      <c r="J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3</v>
      </c>
      <c r="AH1382" t="s">
        <v>13</v>
      </c>
      <c r="AI1382">
        <v>0</v>
      </c>
      <c r="AJ1382">
        <v>0</v>
      </c>
    </row>
    <row r="1383" spans="1:36" x14ac:dyDescent="0.25">
      <c r="A1383" s="3" t="s">
        <v>149</v>
      </c>
      <c r="B1383" s="3" t="s">
        <v>137</v>
      </c>
      <c r="C1383" s="3" t="s">
        <v>219</v>
      </c>
      <c r="D1383" s="3">
        <v>2018</v>
      </c>
      <c r="E1383" s="3" t="s">
        <v>29</v>
      </c>
      <c r="F1383" t="s">
        <v>20</v>
      </c>
      <c r="I1383">
        <v>0</v>
      </c>
      <c r="J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1</v>
      </c>
      <c r="AH1383" t="s">
        <v>13</v>
      </c>
      <c r="AI1383">
        <v>0</v>
      </c>
      <c r="AJ1383">
        <v>0</v>
      </c>
    </row>
    <row r="1384" spans="1:36" x14ac:dyDescent="0.25">
      <c r="A1384" s="3" t="s">
        <v>149</v>
      </c>
      <c r="B1384" s="3" t="s">
        <v>137</v>
      </c>
      <c r="C1384" s="3" t="s">
        <v>219</v>
      </c>
      <c r="D1384" s="3">
        <v>2018</v>
      </c>
      <c r="E1384" s="3">
        <v>5</v>
      </c>
      <c r="F1384" t="s">
        <v>30</v>
      </c>
      <c r="I1384">
        <v>0</v>
      </c>
      <c r="J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25</v>
      </c>
      <c r="AH1384" t="s">
        <v>13</v>
      </c>
      <c r="AI1384">
        <v>0</v>
      </c>
      <c r="AJ1384">
        <v>0</v>
      </c>
    </row>
    <row r="1385" spans="1:36" x14ac:dyDescent="0.25">
      <c r="A1385" s="3" t="s">
        <v>149</v>
      </c>
      <c r="B1385" s="3" t="s">
        <v>137</v>
      </c>
      <c r="C1385" s="3" t="s">
        <v>219</v>
      </c>
      <c r="D1385" s="3">
        <v>2018</v>
      </c>
      <c r="E1385" s="3" t="s">
        <v>31</v>
      </c>
      <c r="F1385" t="s">
        <v>32</v>
      </c>
      <c r="I1385">
        <v>0</v>
      </c>
      <c r="J1385">
        <v>17</v>
      </c>
      <c r="M1385">
        <v>0</v>
      </c>
      <c r="N1385">
        <v>17</v>
      </c>
      <c r="O1385">
        <v>0</v>
      </c>
      <c r="P1385">
        <v>18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52</v>
      </c>
      <c r="AG1385">
        <v>72</v>
      </c>
      <c r="AH1385" t="s">
        <v>13</v>
      </c>
      <c r="AI1385">
        <v>0</v>
      </c>
      <c r="AJ1385">
        <v>0</v>
      </c>
    </row>
    <row r="1386" spans="1:36" x14ac:dyDescent="0.25">
      <c r="A1386" s="3" t="s">
        <v>149</v>
      </c>
      <c r="B1386" s="3" t="s">
        <v>137</v>
      </c>
      <c r="C1386" s="3" t="s">
        <v>219</v>
      </c>
      <c r="D1386" s="3">
        <v>2018</v>
      </c>
      <c r="E1386" s="3" t="s">
        <v>33</v>
      </c>
      <c r="F1386" t="s">
        <v>34</v>
      </c>
      <c r="I1386">
        <v>0</v>
      </c>
      <c r="J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 t="s">
        <v>13</v>
      </c>
      <c r="AI1386">
        <v>0</v>
      </c>
      <c r="AJ1386">
        <v>0</v>
      </c>
    </row>
    <row r="1387" spans="1:36" x14ac:dyDescent="0.25">
      <c r="A1387" s="3" t="s">
        <v>149</v>
      </c>
      <c r="B1387" s="3" t="s">
        <v>137</v>
      </c>
      <c r="C1387" s="3" t="s">
        <v>219</v>
      </c>
      <c r="D1387" s="3">
        <v>2018</v>
      </c>
      <c r="E1387" s="3" t="s">
        <v>35</v>
      </c>
      <c r="F1387" t="s">
        <v>36</v>
      </c>
      <c r="I1387">
        <v>0</v>
      </c>
      <c r="J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 t="s">
        <v>13</v>
      </c>
      <c r="AI1387">
        <v>0</v>
      </c>
      <c r="AJ1387">
        <v>0</v>
      </c>
    </row>
    <row r="1388" spans="1:36" x14ac:dyDescent="0.25">
      <c r="A1388" s="3" t="s">
        <v>149</v>
      </c>
      <c r="B1388" s="3" t="s">
        <v>137</v>
      </c>
      <c r="C1388" s="3" t="s">
        <v>219</v>
      </c>
      <c r="D1388" s="3">
        <v>2018</v>
      </c>
      <c r="E1388" s="3" t="s">
        <v>37</v>
      </c>
      <c r="F1388" t="s">
        <v>38</v>
      </c>
      <c r="I1388">
        <v>0</v>
      </c>
      <c r="J1388">
        <v>3</v>
      </c>
      <c r="M1388">
        <v>0</v>
      </c>
      <c r="N1388">
        <v>3</v>
      </c>
      <c r="O1388">
        <v>0</v>
      </c>
      <c r="P1388">
        <v>3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9</v>
      </c>
      <c r="AG1388">
        <v>21</v>
      </c>
      <c r="AH1388" t="s">
        <v>13</v>
      </c>
      <c r="AI1388">
        <v>0</v>
      </c>
      <c r="AJ1388">
        <v>0</v>
      </c>
    </row>
    <row r="1389" spans="1:36" x14ac:dyDescent="0.25">
      <c r="A1389" s="3" t="s">
        <v>149</v>
      </c>
      <c r="B1389" s="3" t="s">
        <v>137</v>
      </c>
      <c r="C1389" s="3" t="s">
        <v>219</v>
      </c>
      <c r="D1389" s="3">
        <v>2018</v>
      </c>
      <c r="E1389" s="3" t="s">
        <v>39</v>
      </c>
      <c r="F1389" t="s">
        <v>40</v>
      </c>
      <c r="I1389">
        <v>0</v>
      </c>
      <c r="J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 t="s">
        <v>13</v>
      </c>
      <c r="AI1389">
        <v>0</v>
      </c>
      <c r="AJ1389">
        <v>0</v>
      </c>
    </row>
    <row r="1390" spans="1:36" x14ac:dyDescent="0.25">
      <c r="A1390" s="3" t="s">
        <v>149</v>
      </c>
      <c r="B1390" s="3" t="s">
        <v>137</v>
      </c>
      <c r="C1390" s="3" t="s">
        <v>219</v>
      </c>
      <c r="D1390" s="3">
        <v>2018</v>
      </c>
      <c r="E1390" s="3" t="s">
        <v>41</v>
      </c>
      <c r="F1390">
        <v>0</v>
      </c>
      <c r="I1390">
        <v>0</v>
      </c>
      <c r="J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 t="s">
        <v>13</v>
      </c>
      <c r="AI1390">
        <v>0</v>
      </c>
      <c r="AJ1390">
        <v>0</v>
      </c>
    </row>
    <row r="1391" spans="1:36" x14ac:dyDescent="0.25">
      <c r="A1391" s="3" t="s">
        <v>149</v>
      </c>
      <c r="B1391" s="3" t="s">
        <v>137</v>
      </c>
      <c r="C1391" s="3" t="s">
        <v>219</v>
      </c>
      <c r="D1391" s="3">
        <v>2018</v>
      </c>
      <c r="E1391" s="3">
        <v>6</v>
      </c>
      <c r="F1391" t="s">
        <v>42</v>
      </c>
      <c r="I1391">
        <v>0</v>
      </c>
      <c r="J1391">
        <v>2</v>
      </c>
      <c r="M1391">
        <v>0</v>
      </c>
      <c r="N1391">
        <v>2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4</v>
      </c>
      <c r="AG1391">
        <v>4</v>
      </c>
      <c r="AH1391" t="s">
        <v>13</v>
      </c>
      <c r="AI1391">
        <v>0</v>
      </c>
      <c r="AJ1391">
        <v>0</v>
      </c>
    </row>
    <row r="1392" spans="1:36" x14ac:dyDescent="0.25">
      <c r="A1392" s="3" t="s">
        <v>149</v>
      </c>
      <c r="B1392" s="3" t="s">
        <v>137</v>
      </c>
      <c r="C1392" s="3" t="s">
        <v>219</v>
      </c>
      <c r="D1392" s="3">
        <v>2018</v>
      </c>
      <c r="E1392" s="3" t="s">
        <v>43</v>
      </c>
      <c r="F1392" t="s">
        <v>44</v>
      </c>
      <c r="I1392">
        <v>0</v>
      </c>
      <c r="J1392">
        <v>2</v>
      </c>
      <c r="M1392">
        <v>0</v>
      </c>
      <c r="N1392">
        <v>2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4</v>
      </c>
      <c r="AG1392">
        <v>4</v>
      </c>
      <c r="AH1392" t="s">
        <v>13</v>
      </c>
      <c r="AI1392">
        <v>0</v>
      </c>
      <c r="AJ1392">
        <v>0</v>
      </c>
    </row>
    <row r="1393" spans="1:36" x14ac:dyDescent="0.25">
      <c r="A1393" s="3" t="s">
        <v>149</v>
      </c>
      <c r="B1393" s="3" t="s">
        <v>137</v>
      </c>
      <c r="C1393" s="3" t="s">
        <v>219</v>
      </c>
      <c r="D1393" s="3">
        <v>2018</v>
      </c>
      <c r="E1393" s="3" t="s">
        <v>45</v>
      </c>
      <c r="F1393" t="s">
        <v>46</v>
      </c>
      <c r="I1393">
        <v>0</v>
      </c>
      <c r="J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 t="s">
        <v>13</v>
      </c>
      <c r="AI1393">
        <v>0</v>
      </c>
      <c r="AJ1393">
        <v>0</v>
      </c>
    </row>
    <row r="1394" spans="1:36" x14ac:dyDescent="0.25">
      <c r="A1394" s="3" t="s">
        <v>149</v>
      </c>
      <c r="B1394" s="3" t="s">
        <v>137</v>
      </c>
      <c r="C1394" s="3" t="s">
        <v>219</v>
      </c>
      <c r="D1394" s="3">
        <v>2018</v>
      </c>
      <c r="E1394" s="3" t="s">
        <v>47</v>
      </c>
      <c r="F1394" t="s">
        <v>48</v>
      </c>
      <c r="I1394">
        <v>0</v>
      </c>
      <c r="J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 t="s">
        <v>13</v>
      </c>
      <c r="AI1394">
        <v>0</v>
      </c>
      <c r="AJ1394">
        <v>0</v>
      </c>
    </row>
    <row r="1395" spans="1:36" x14ac:dyDescent="0.25">
      <c r="A1395" s="3" t="s">
        <v>149</v>
      </c>
      <c r="B1395" s="3" t="s">
        <v>137</v>
      </c>
      <c r="C1395" s="3" t="s">
        <v>219</v>
      </c>
      <c r="D1395" s="3">
        <v>2018</v>
      </c>
      <c r="E1395" s="3">
        <v>7</v>
      </c>
      <c r="F1395" t="s">
        <v>49</v>
      </c>
      <c r="I1395">
        <v>0</v>
      </c>
      <c r="J1395">
        <v>29</v>
      </c>
      <c r="M1395">
        <v>0</v>
      </c>
      <c r="N1395">
        <v>28</v>
      </c>
      <c r="O1395">
        <v>0</v>
      </c>
      <c r="P1395">
        <v>35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92</v>
      </c>
      <c r="AG1395">
        <v>117</v>
      </c>
      <c r="AH1395" t="s">
        <v>13</v>
      </c>
      <c r="AI1395">
        <v>0</v>
      </c>
      <c r="AJ1395">
        <v>0</v>
      </c>
    </row>
    <row r="1396" spans="1:36" x14ac:dyDescent="0.25">
      <c r="A1396" s="3" t="s">
        <v>149</v>
      </c>
      <c r="B1396" s="3" t="s">
        <v>137</v>
      </c>
      <c r="C1396" s="3" t="s">
        <v>219</v>
      </c>
      <c r="D1396" s="3">
        <v>2018</v>
      </c>
      <c r="E1396" s="3" t="s">
        <v>50</v>
      </c>
      <c r="F1396" t="s">
        <v>44</v>
      </c>
      <c r="I1396">
        <v>0</v>
      </c>
      <c r="J1396">
        <v>25</v>
      </c>
      <c r="M1396">
        <v>0</v>
      </c>
      <c r="N1396">
        <v>25</v>
      </c>
      <c r="O1396">
        <v>0</v>
      </c>
      <c r="P1396">
        <v>30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80</v>
      </c>
      <c r="AG1396">
        <v>111</v>
      </c>
      <c r="AH1396" t="s">
        <v>13</v>
      </c>
      <c r="AI1396">
        <v>0</v>
      </c>
      <c r="AJ1396">
        <v>0</v>
      </c>
    </row>
    <row r="1397" spans="1:36" x14ac:dyDescent="0.25">
      <c r="A1397" s="3" t="s">
        <v>149</v>
      </c>
      <c r="B1397" s="3" t="s">
        <v>137</v>
      </c>
      <c r="C1397" s="3" t="s">
        <v>219</v>
      </c>
      <c r="D1397" s="3">
        <v>2018</v>
      </c>
      <c r="E1397" s="3" t="s">
        <v>51</v>
      </c>
      <c r="F1397" t="s">
        <v>46</v>
      </c>
      <c r="I1397">
        <v>0</v>
      </c>
      <c r="J1397">
        <v>19</v>
      </c>
      <c r="M1397">
        <v>0</v>
      </c>
      <c r="N1397">
        <v>19</v>
      </c>
      <c r="O1397">
        <v>0</v>
      </c>
      <c r="P1397">
        <v>24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62</v>
      </c>
      <c r="AG1397">
        <v>88</v>
      </c>
      <c r="AH1397" t="s">
        <v>13</v>
      </c>
      <c r="AI1397">
        <v>0</v>
      </c>
      <c r="AJ1397">
        <v>0</v>
      </c>
    </row>
    <row r="1398" spans="1:36" x14ac:dyDescent="0.25">
      <c r="A1398" s="3" t="s">
        <v>149</v>
      </c>
      <c r="B1398" s="3" t="s">
        <v>137</v>
      </c>
      <c r="C1398" s="3" t="s">
        <v>219</v>
      </c>
      <c r="D1398" s="3">
        <v>2018</v>
      </c>
      <c r="E1398" s="3" t="s">
        <v>52</v>
      </c>
      <c r="F1398" t="s">
        <v>53</v>
      </c>
      <c r="I1398">
        <v>0</v>
      </c>
      <c r="J1398">
        <v>12</v>
      </c>
      <c r="M1398">
        <v>0</v>
      </c>
      <c r="N1398">
        <v>12</v>
      </c>
      <c r="O1398">
        <v>0</v>
      </c>
      <c r="P1398">
        <v>12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36</v>
      </c>
      <c r="AG1398">
        <v>36</v>
      </c>
      <c r="AH1398" t="s">
        <v>13</v>
      </c>
      <c r="AI1398">
        <v>0</v>
      </c>
      <c r="AJ1398">
        <v>0</v>
      </c>
    </row>
    <row r="1399" spans="1:36" x14ac:dyDescent="0.25">
      <c r="A1399" s="3" t="s">
        <v>149</v>
      </c>
      <c r="B1399" s="3" t="s">
        <v>137</v>
      </c>
      <c r="C1399" s="3" t="s">
        <v>219</v>
      </c>
      <c r="D1399" s="3">
        <v>2018</v>
      </c>
      <c r="E1399" s="3">
        <v>8</v>
      </c>
      <c r="F1399" t="s">
        <v>54</v>
      </c>
      <c r="I1399">
        <v>0</v>
      </c>
      <c r="J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 t="s">
        <v>13</v>
      </c>
      <c r="AI1399">
        <v>0</v>
      </c>
      <c r="AJ1399">
        <v>0</v>
      </c>
    </row>
    <row r="1400" spans="1:36" x14ac:dyDescent="0.25">
      <c r="A1400" s="3" t="s">
        <v>149</v>
      </c>
      <c r="B1400" s="3" t="s">
        <v>137</v>
      </c>
      <c r="C1400" s="3" t="s">
        <v>219</v>
      </c>
      <c r="D1400" s="3">
        <v>2018</v>
      </c>
      <c r="E1400" s="3" t="s">
        <v>55</v>
      </c>
      <c r="F1400" t="s">
        <v>16</v>
      </c>
      <c r="I1400">
        <v>0</v>
      </c>
      <c r="J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 t="s">
        <v>13</v>
      </c>
      <c r="AI1400">
        <v>0</v>
      </c>
      <c r="AJ1400">
        <v>0</v>
      </c>
    </row>
    <row r="1401" spans="1:36" x14ac:dyDescent="0.25">
      <c r="A1401" s="3" t="s">
        <v>149</v>
      </c>
      <c r="B1401" s="3" t="s">
        <v>137</v>
      </c>
      <c r="C1401" s="3" t="s">
        <v>219</v>
      </c>
      <c r="D1401" s="3">
        <v>2018</v>
      </c>
      <c r="E1401" s="3" t="s">
        <v>56</v>
      </c>
      <c r="F1401" t="s">
        <v>20</v>
      </c>
      <c r="I1401">
        <v>0</v>
      </c>
      <c r="J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 t="s">
        <v>13</v>
      </c>
      <c r="AI1401">
        <v>0</v>
      </c>
      <c r="AJ1401">
        <v>0</v>
      </c>
    </row>
    <row r="1402" spans="1:36" x14ac:dyDescent="0.25">
      <c r="A1402" s="3" t="s">
        <v>149</v>
      </c>
      <c r="B1402" s="3" t="s">
        <v>137</v>
      </c>
      <c r="C1402" s="3" t="s">
        <v>219</v>
      </c>
      <c r="D1402" s="3">
        <v>2018</v>
      </c>
      <c r="E1402" s="3" t="s">
        <v>57</v>
      </c>
      <c r="F1402" t="s">
        <v>58</v>
      </c>
      <c r="I1402">
        <v>0</v>
      </c>
      <c r="J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 t="s">
        <v>13</v>
      </c>
      <c r="AI1402">
        <v>0</v>
      </c>
      <c r="AJ1402">
        <v>0</v>
      </c>
    </row>
    <row r="1403" spans="1:36" x14ac:dyDescent="0.25">
      <c r="A1403" s="3" t="s">
        <v>149</v>
      </c>
      <c r="B1403" s="3" t="s">
        <v>137</v>
      </c>
      <c r="C1403" s="3" t="s">
        <v>219</v>
      </c>
      <c r="D1403" s="3">
        <v>2018</v>
      </c>
      <c r="E1403" s="3">
        <v>9</v>
      </c>
      <c r="F1403" t="s">
        <v>59</v>
      </c>
      <c r="I1403">
        <v>0</v>
      </c>
      <c r="J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 t="s">
        <v>13</v>
      </c>
      <c r="AI1403">
        <v>0</v>
      </c>
      <c r="AJ1403">
        <v>0</v>
      </c>
    </row>
    <row r="1404" spans="1:36" x14ac:dyDescent="0.25">
      <c r="A1404" s="3" t="s">
        <v>149</v>
      </c>
      <c r="B1404" s="3" t="s">
        <v>137</v>
      </c>
      <c r="C1404" s="3" t="s">
        <v>219</v>
      </c>
      <c r="D1404" s="3">
        <v>2018</v>
      </c>
      <c r="E1404" s="3">
        <v>10</v>
      </c>
      <c r="F1404" t="s">
        <v>60</v>
      </c>
      <c r="I1404">
        <v>0</v>
      </c>
      <c r="J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 t="s">
        <v>13</v>
      </c>
      <c r="AI1404">
        <v>0</v>
      </c>
      <c r="AJ1404">
        <v>0</v>
      </c>
    </row>
    <row r="1405" spans="1:36" x14ac:dyDescent="0.25">
      <c r="A1405" s="3" t="s">
        <v>149</v>
      </c>
      <c r="B1405" s="3" t="s">
        <v>137</v>
      </c>
      <c r="C1405" s="3" t="s">
        <v>219</v>
      </c>
      <c r="D1405" s="3">
        <v>2018</v>
      </c>
      <c r="E1405" s="3">
        <v>11</v>
      </c>
      <c r="F1405" t="s">
        <v>61</v>
      </c>
      <c r="I1405">
        <v>0</v>
      </c>
      <c r="J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 t="s">
        <v>13</v>
      </c>
      <c r="AI1405">
        <v>0</v>
      </c>
      <c r="AJ1405">
        <v>0</v>
      </c>
    </row>
    <row r="1406" spans="1:36" x14ac:dyDescent="0.25">
      <c r="A1406" s="3" t="s">
        <v>149</v>
      </c>
      <c r="B1406" s="3" t="s">
        <v>137</v>
      </c>
      <c r="C1406" s="3" t="s">
        <v>219</v>
      </c>
      <c r="D1406" s="3">
        <v>2018</v>
      </c>
      <c r="E1406" s="3" t="s">
        <v>62</v>
      </c>
      <c r="F1406" t="s">
        <v>63</v>
      </c>
      <c r="I1406">
        <v>0</v>
      </c>
      <c r="J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 t="s">
        <v>13</v>
      </c>
      <c r="AI1406">
        <v>0</v>
      </c>
      <c r="AJ1406">
        <v>0</v>
      </c>
    </row>
    <row r="1407" spans="1:36" x14ac:dyDescent="0.25">
      <c r="A1407" s="3" t="s">
        <v>149</v>
      </c>
      <c r="B1407" s="3" t="s">
        <v>137</v>
      </c>
      <c r="C1407" s="3" t="s">
        <v>219</v>
      </c>
      <c r="D1407" s="3">
        <v>2018</v>
      </c>
      <c r="E1407" s="3" t="s">
        <v>64</v>
      </c>
      <c r="F1407" t="s">
        <v>65</v>
      </c>
      <c r="I1407">
        <v>0</v>
      </c>
      <c r="J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 t="s">
        <v>13</v>
      </c>
      <c r="AI1407">
        <v>0</v>
      </c>
      <c r="AJ1407">
        <v>0</v>
      </c>
    </row>
    <row r="1408" spans="1:36" x14ac:dyDescent="0.25">
      <c r="A1408" s="3" t="s">
        <v>149</v>
      </c>
      <c r="B1408" s="3" t="s">
        <v>137</v>
      </c>
      <c r="C1408" s="3" t="s">
        <v>219</v>
      </c>
      <c r="D1408" s="3">
        <v>2018</v>
      </c>
      <c r="E1408" s="3" t="s">
        <v>66</v>
      </c>
      <c r="F1408" t="s">
        <v>20</v>
      </c>
      <c r="I1408">
        <v>0</v>
      </c>
      <c r="J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 t="s">
        <v>13</v>
      </c>
      <c r="AI1408">
        <v>0</v>
      </c>
      <c r="AJ1408">
        <v>0</v>
      </c>
    </row>
    <row r="1409" spans="1:36" x14ac:dyDescent="0.25">
      <c r="A1409" s="3" t="s">
        <v>149</v>
      </c>
      <c r="B1409" s="3" t="s">
        <v>137</v>
      </c>
      <c r="C1409" s="3" t="s">
        <v>219</v>
      </c>
      <c r="D1409" s="3">
        <v>2018</v>
      </c>
      <c r="E1409" s="3" t="s">
        <v>67</v>
      </c>
      <c r="F1409" t="s">
        <v>18</v>
      </c>
      <c r="I1409">
        <v>0</v>
      </c>
      <c r="J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 t="s">
        <v>13</v>
      </c>
      <c r="AI1409">
        <v>0</v>
      </c>
      <c r="AJ1409">
        <v>0</v>
      </c>
    </row>
    <row r="1410" spans="1:36" x14ac:dyDescent="0.25">
      <c r="A1410" s="3" t="s">
        <v>149</v>
      </c>
      <c r="B1410" s="3" t="s">
        <v>137</v>
      </c>
      <c r="C1410" s="3" t="s">
        <v>219</v>
      </c>
      <c r="D1410" s="3">
        <v>2018</v>
      </c>
      <c r="E1410" s="3">
        <v>12</v>
      </c>
      <c r="F1410" t="s">
        <v>68</v>
      </c>
      <c r="I1410">
        <v>0</v>
      </c>
      <c r="J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 t="s">
        <v>13</v>
      </c>
      <c r="AI1410">
        <v>0</v>
      </c>
      <c r="AJ1410">
        <v>0</v>
      </c>
    </row>
    <row r="1411" spans="1:36" x14ac:dyDescent="0.25">
      <c r="A1411" s="3" t="s">
        <v>149</v>
      </c>
      <c r="B1411" s="3" t="s">
        <v>137</v>
      </c>
      <c r="C1411" s="3" t="s">
        <v>219</v>
      </c>
      <c r="D1411" s="3">
        <v>2018</v>
      </c>
      <c r="E1411" s="3" t="s">
        <v>69</v>
      </c>
      <c r="F1411" t="s">
        <v>70</v>
      </c>
      <c r="I1411">
        <v>0</v>
      </c>
      <c r="J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 t="s">
        <v>13</v>
      </c>
      <c r="AI1411">
        <v>0</v>
      </c>
      <c r="AJ1411">
        <v>0</v>
      </c>
    </row>
    <row r="1412" spans="1:36" x14ac:dyDescent="0.25">
      <c r="A1412" s="3" t="s">
        <v>149</v>
      </c>
      <c r="B1412" s="3" t="s">
        <v>137</v>
      </c>
      <c r="C1412" s="3" t="s">
        <v>219</v>
      </c>
      <c r="D1412" s="3">
        <v>2018</v>
      </c>
      <c r="E1412" s="3" t="s">
        <v>71</v>
      </c>
      <c r="F1412" t="s">
        <v>72</v>
      </c>
      <c r="I1412">
        <v>0</v>
      </c>
      <c r="J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 t="s">
        <v>13</v>
      </c>
      <c r="AI1412">
        <v>0</v>
      </c>
      <c r="AJ1412">
        <v>0</v>
      </c>
    </row>
    <row r="1413" spans="1:36" x14ac:dyDescent="0.25">
      <c r="A1413" s="3" t="s">
        <v>149</v>
      </c>
      <c r="B1413" s="3" t="s">
        <v>137</v>
      </c>
      <c r="C1413" s="3" t="s">
        <v>219</v>
      </c>
      <c r="D1413" s="3">
        <v>2018</v>
      </c>
      <c r="E1413" s="3" t="s">
        <v>73</v>
      </c>
      <c r="F1413" t="s">
        <v>16</v>
      </c>
      <c r="I1413">
        <v>0</v>
      </c>
      <c r="J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 t="s">
        <v>13</v>
      </c>
      <c r="AI1413">
        <v>0</v>
      </c>
      <c r="AJ1413">
        <v>0</v>
      </c>
    </row>
    <row r="1414" spans="1:36" x14ac:dyDescent="0.25">
      <c r="A1414" s="3" t="s">
        <v>149</v>
      </c>
      <c r="B1414" s="3" t="s">
        <v>137</v>
      </c>
      <c r="C1414" s="3" t="s">
        <v>219</v>
      </c>
      <c r="D1414" s="3">
        <v>2018</v>
      </c>
      <c r="E1414" s="3" t="s">
        <v>74</v>
      </c>
      <c r="F1414" t="s">
        <v>20</v>
      </c>
      <c r="I1414">
        <v>0</v>
      </c>
      <c r="J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 t="s">
        <v>13</v>
      </c>
      <c r="AI1414">
        <v>0</v>
      </c>
      <c r="AJ1414">
        <v>0</v>
      </c>
    </row>
    <row r="1415" spans="1:36" x14ac:dyDescent="0.25">
      <c r="A1415" s="3" t="s">
        <v>149</v>
      </c>
      <c r="B1415" s="3" t="s">
        <v>137</v>
      </c>
      <c r="C1415" s="3" t="s">
        <v>219</v>
      </c>
      <c r="D1415" s="3">
        <v>2018</v>
      </c>
      <c r="E1415" s="3">
        <v>0</v>
      </c>
      <c r="F1415" t="s">
        <v>75</v>
      </c>
      <c r="I1415">
        <v>0</v>
      </c>
      <c r="J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</row>
    <row r="1416" spans="1:36" x14ac:dyDescent="0.25">
      <c r="A1416" s="3" t="s">
        <v>149</v>
      </c>
      <c r="B1416" s="3" t="s">
        <v>137</v>
      </c>
      <c r="C1416" s="3" t="s">
        <v>219</v>
      </c>
      <c r="D1416" s="3">
        <v>2018</v>
      </c>
      <c r="E1416" s="3">
        <v>13</v>
      </c>
      <c r="F1416" t="s">
        <v>76</v>
      </c>
      <c r="I1416">
        <v>0</v>
      </c>
      <c r="J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8</v>
      </c>
      <c r="AH1416" t="s">
        <v>13</v>
      </c>
      <c r="AI1416">
        <v>0</v>
      </c>
      <c r="AJ1416">
        <v>0</v>
      </c>
    </row>
    <row r="1417" spans="1:36" x14ac:dyDescent="0.25">
      <c r="A1417" s="3" t="s">
        <v>149</v>
      </c>
      <c r="B1417" s="3" t="s">
        <v>137</v>
      </c>
      <c r="C1417" s="3" t="s">
        <v>219</v>
      </c>
      <c r="D1417" s="3">
        <v>2018</v>
      </c>
      <c r="E1417" s="3" t="s">
        <v>77</v>
      </c>
      <c r="F1417" t="s">
        <v>78</v>
      </c>
      <c r="I1417">
        <v>0</v>
      </c>
      <c r="J1417">
        <v>1</v>
      </c>
      <c r="M1417">
        <v>0</v>
      </c>
      <c r="N1417">
        <v>2</v>
      </c>
      <c r="O1417">
        <v>0</v>
      </c>
      <c r="P1417">
        <v>1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4</v>
      </c>
      <c r="AG1417">
        <v>8</v>
      </c>
      <c r="AH1417" t="s">
        <v>13</v>
      </c>
      <c r="AI1417">
        <v>0</v>
      </c>
      <c r="AJ1417">
        <v>0</v>
      </c>
    </row>
    <row r="1418" spans="1:36" x14ac:dyDescent="0.25">
      <c r="A1418" s="3" t="s">
        <v>149</v>
      </c>
      <c r="B1418" s="3" t="s">
        <v>137</v>
      </c>
      <c r="C1418" s="3" t="s">
        <v>219</v>
      </c>
      <c r="D1418" s="3">
        <v>2018</v>
      </c>
      <c r="E1418" s="3" t="s">
        <v>79</v>
      </c>
      <c r="F1418" t="s">
        <v>80</v>
      </c>
      <c r="I1418">
        <v>0</v>
      </c>
      <c r="J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4</v>
      </c>
      <c r="AH1418" t="s">
        <v>13</v>
      </c>
      <c r="AI1418">
        <v>0</v>
      </c>
      <c r="AJ1418">
        <v>0</v>
      </c>
    </row>
    <row r="1419" spans="1:36" x14ac:dyDescent="0.25">
      <c r="A1419" s="3" t="s">
        <v>149</v>
      </c>
      <c r="B1419" s="3" t="s">
        <v>137</v>
      </c>
      <c r="C1419" s="3" t="s">
        <v>219</v>
      </c>
      <c r="D1419" s="3">
        <v>2018</v>
      </c>
      <c r="E1419" s="3">
        <v>14</v>
      </c>
      <c r="F1419" t="s">
        <v>81</v>
      </c>
      <c r="I1419">
        <v>0</v>
      </c>
      <c r="J1419">
        <v>5</v>
      </c>
      <c r="M1419">
        <v>0</v>
      </c>
      <c r="N1419">
        <v>65</v>
      </c>
      <c r="O1419">
        <v>0</v>
      </c>
      <c r="P1419">
        <v>5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75</v>
      </c>
      <c r="AG1419">
        <v>87</v>
      </c>
      <c r="AH1419" t="s">
        <v>13</v>
      </c>
      <c r="AI1419">
        <v>0</v>
      </c>
      <c r="AJ1419">
        <v>0</v>
      </c>
    </row>
    <row r="1420" spans="1:36" x14ac:dyDescent="0.25">
      <c r="A1420" s="3" t="s">
        <v>149</v>
      </c>
      <c r="B1420" s="3" t="s">
        <v>137</v>
      </c>
      <c r="C1420" s="3" t="s">
        <v>219</v>
      </c>
      <c r="D1420" s="3">
        <v>2018</v>
      </c>
      <c r="E1420" s="3" t="s">
        <v>82</v>
      </c>
      <c r="F1420" t="s">
        <v>83</v>
      </c>
      <c r="I1420">
        <v>0</v>
      </c>
      <c r="J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2</v>
      </c>
      <c r="AH1420" t="s">
        <v>13</v>
      </c>
      <c r="AI1420">
        <v>0</v>
      </c>
      <c r="AJ1420">
        <v>0</v>
      </c>
    </row>
    <row r="1421" spans="1:36" x14ac:dyDescent="0.25">
      <c r="A1421" s="3" t="s">
        <v>149</v>
      </c>
      <c r="B1421" s="3" t="s">
        <v>137</v>
      </c>
      <c r="C1421" s="3" t="s">
        <v>219</v>
      </c>
      <c r="D1421" s="3">
        <v>2018</v>
      </c>
      <c r="E1421" s="3" t="s">
        <v>84</v>
      </c>
      <c r="F1421" t="s">
        <v>85</v>
      </c>
      <c r="I1421">
        <v>0</v>
      </c>
      <c r="J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 t="s">
        <v>13</v>
      </c>
      <c r="AI1421">
        <v>0</v>
      </c>
      <c r="AJ1421">
        <v>0</v>
      </c>
    </row>
    <row r="1422" spans="1:36" x14ac:dyDescent="0.25">
      <c r="A1422" s="3" t="s">
        <v>149</v>
      </c>
      <c r="B1422" s="3" t="s">
        <v>137</v>
      </c>
      <c r="C1422" s="3" t="s">
        <v>219</v>
      </c>
      <c r="D1422" s="3">
        <v>2018</v>
      </c>
      <c r="E1422" s="3" t="s">
        <v>86</v>
      </c>
      <c r="F1422" t="s">
        <v>87</v>
      </c>
      <c r="I1422">
        <v>0</v>
      </c>
      <c r="J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9</v>
      </c>
      <c r="AH1422" t="s">
        <v>13</v>
      </c>
      <c r="AI1422">
        <v>0</v>
      </c>
      <c r="AJ1422">
        <v>0</v>
      </c>
    </row>
    <row r="1423" spans="1:36" x14ac:dyDescent="0.25">
      <c r="A1423" s="3" t="s">
        <v>149</v>
      </c>
      <c r="B1423" s="3" t="s">
        <v>137</v>
      </c>
      <c r="C1423" s="3" t="s">
        <v>219</v>
      </c>
      <c r="D1423" s="3">
        <v>2018</v>
      </c>
      <c r="E1423" s="3" t="s">
        <v>88</v>
      </c>
      <c r="F1423" t="s">
        <v>89</v>
      </c>
      <c r="I1423">
        <v>0</v>
      </c>
      <c r="J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 t="s">
        <v>13</v>
      </c>
      <c r="AI1423">
        <v>0</v>
      </c>
      <c r="AJ1423">
        <v>0</v>
      </c>
    </row>
    <row r="1424" spans="1:36" x14ac:dyDescent="0.25">
      <c r="A1424" s="3" t="s">
        <v>149</v>
      </c>
      <c r="B1424" s="3" t="s">
        <v>137</v>
      </c>
      <c r="C1424" s="3" t="s">
        <v>219</v>
      </c>
      <c r="D1424" s="3">
        <v>2018</v>
      </c>
      <c r="E1424" s="3" t="s">
        <v>90</v>
      </c>
      <c r="F1424" t="s">
        <v>91</v>
      </c>
      <c r="I1424">
        <v>0</v>
      </c>
      <c r="J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 t="s">
        <v>13</v>
      </c>
      <c r="AI1424">
        <v>0</v>
      </c>
      <c r="AJ1424">
        <v>0</v>
      </c>
    </row>
    <row r="1425" spans="1:36" x14ac:dyDescent="0.25">
      <c r="A1425" s="3" t="s">
        <v>149</v>
      </c>
      <c r="B1425" s="3" t="s">
        <v>137</v>
      </c>
      <c r="C1425" s="3" t="s">
        <v>219</v>
      </c>
      <c r="D1425" s="3">
        <v>2018</v>
      </c>
      <c r="E1425" s="3" t="s">
        <v>92</v>
      </c>
      <c r="F1425" t="s">
        <v>93</v>
      </c>
      <c r="I1425">
        <v>0</v>
      </c>
      <c r="J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 t="s">
        <v>13</v>
      </c>
      <c r="AI1425">
        <v>0</v>
      </c>
      <c r="AJ1425">
        <v>0</v>
      </c>
    </row>
    <row r="1426" spans="1:36" x14ac:dyDescent="0.25">
      <c r="A1426" s="3" t="s">
        <v>149</v>
      </c>
      <c r="B1426" s="3" t="s">
        <v>137</v>
      </c>
      <c r="C1426" s="3" t="s">
        <v>219</v>
      </c>
      <c r="D1426" s="3">
        <v>2018</v>
      </c>
      <c r="E1426" s="3">
        <v>15</v>
      </c>
      <c r="F1426" t="s">
        <v>94</v>
      </c>
      <c r="I1426">
        <v>0</v>
      </c>
      <c r="J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10</v>
      </c>
      <c r="AH1426" t="s">
        <v>13</v>
      </c>
      <c r="AI1426">
        <v>0</v>
      </c>
      <c r="AJ1426">
        <v>0</v>
      </c>
    </row>
    <row r="1427" spans="1:36" x14ac:dyDescent="0.25">
      <c r="A1427" s="3" t="s">
        <v>149</v>
      </c>
      <c r="B1427" s="3" t="s">
        <v>137</v>
      </c>
      <c r="C1427" s="3" t="s">
        <v>219</v>
      </c>
      <c r="D1427" s="3">
        <v>2018</v>
      </c>
      <c r="E1427" s="3" t="s">
        <v>95</v>
      </c>
      <c r="F1427" t="s">
        <v>96</v>
      </c>
      <c r="I1427">
        <v>0</v>
      </c>
      <c r="J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 t="s">
        <v>13</v>
      </c>
      <c r="AI1427">
        <v>0</v>
      </c>
      <c r="AJ1427">
        <v>0</v>
      </c>
    </row>
    <row r="1428" spans="1:36" x14ac:dyDescent="0.25">
      <c r="A1428" s="3" t="s">
        <v>149</v>
      </c>
      <c r="B1428" s="3" t="s">
        <v>137</v>
      </c>
      <c r="C1428" s="3" t="s">
        <v>219</v>
      </c>
      <c r="D1428" s="3">
        <v>2018</v>
      </c>
      <c r="E1428" s="3">
        <v>0</v>
      </c>
      <c r="F1428" t="s">
        <v>97</v>
      </c>
      <c r="I1428">
        <v>0</v>
      </c>
      <c r="J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</row>
    <row r="1429" spans="1:36" x14ac:dyDescent="0.25">
      <c r="A1429" s="3" t="s">
        <v>149</v>
      </c>
      <c r="B1429" s="3" t="s">
        <v>137</v>
      </c>
      <c r="C1429" s="3" t="s">
        <v>219</v>
      </c>
      <c r="D1429" s="3">
        <v>2018</v>
      </c>
      <c r="E1429" s="3">
        <v>0</v>
      </c>
      <c r="F1429" t="s">
        <v>98</v>
      </c>
      <c r="I1429">
        <v>0</v>
      </c>
      <c r="J1429">
        <v>31</v>
      </c>
      <c r="M1429">
        <v>0</v>
      </c>
      <c r="N1429">
        <v>30</v>
      </c>
      <c r="O1429">
        <v>0</v>
      </c>
      <c r="P1429">
        <v>35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96</v>
      </c>
      <c r="AG1429">
        <v>121</v>
      </c>
      <c r="AH1429" t="s">
        <v>13</v>
      </c>
      <c r="AI1429">
        <v>0</v>
      </c>
      <c r="AJ1429">
        <v>0</v>
      </c>
    </row>
    <row r="1430" spans="1:36" x14ac:dyDescent="0.25">
      <c r="A1430" s="3" t="s">
        <v>149</v>
      </c>
      <c r="B1430" s="3" t="s">
        <v>137</v>
      </c>
      <c r="C1430" s="3" t="s">
        <v>219</v>
      </c>
      <c r="D1430" s="3">
        <v>2018</v>
      </c>
      <c r="E1430" s="3">
        <v>0</v>
      </c>
      <c r="F1430" t="s">
        <v>99</v>
      </c>
      <c r="I1430">
        <v>0</v>
      </c>
      <c r="J1430">
        <v>27</v>
      </c>
      <c r="M1430">
        <v>0</v>
      </c>
      <c r="N1430">
        <v>27</v>
      </c>
      <c r="O1430">
        <v>0</v>
      </c>
      <c r="P1430">
        <v>30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84</v>
      </c>
      <c r="AG1430">
        <v>115</v>
      </c>
      <c r="AH1430" t="s">
        <v>13</v>
      </c>
      <c r="AI1430">
        <v>0</v>
      </c>
      <c r="AJ1430">
        <v>0</v>
      </c>
    </row>
    <row r="1431" spans="1:36" x14ac:dyDescent="0.25">
      <c r="A1431" s="3" t="s">
        <v>149</v>
      </c>
      <c r="B1431" s="3" t="s">
        <v>137</v>
      </c>
      <c r="C1431" s="3" t="s">
        <v>219</v>
      </c>
      <c r="D1431" s="3">
        <v>2018</v>
      </c>
      <c r="E1431" s="3">
        <v>0</v>
      </c>
      <c r="F1431" t="s">
        <v>100</v>
      </c>
      <c r="I1431">
        <v>0</v>
      </c>
      <c r="J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 t="s">
        <v>13</v>
      </c>
      <c r="AI1431">
        <v>0</v>
      </c>
      <c r="AJ1431">
        <v>0</v>
      </c>
    </row>
    <row r="1432" spans="1:36" x14ac:dyDescent="0.25">
      <c r="A1432" s="3" t="s">
        <v>149</v>
      </c>
      <c r="B1432" s="3" t="s">
        <v>137</v>
      </c>
      <c r="C1432" s="3" t="s">
        <v>219</v>
      </c>
      <c r="D1432" s="3">
        <v>2018</v>
      </c>
      <c r="E1432" s="3">
        <v>0</v>
      </c>
      <c r="F1432" t="s">
        <v>101</v>
      </c>
      <c r="I1432">
        <v>0</v>
      </c>
      <c r="J1432">
        <v>19</v>
      </c>
      <c r="M1432">
        <v>0</v>
      </c>
      <c r="N1432">
        <v>19</v>
      </c>
      <c r="O1432">
        <v>0</v>
      </c>
      <c r="P1432">
        <v>24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62</v>
      </c>
      <c r="AG1432">
        <v>88</v>
      </c>
      <c r="AH1432" t="s">
        <v>13</v>
      </c>
      <c r="AI1432">
        <v>0</v>
      </c>
      <c r="AJ1432">
        <v>0</v>
      </c>
    </row>
    <row r="1433" spans="1:36" x14ac:dyDescent="0.25">
      <c r="A1433" s="3" t="s">
        <v>149</v>
      </c>
      <c r="B1433" s="3" t="s">
        <v>137</v>
      </c>
      <c r="C1433" s="3" t="s">
        <v>219</v>
      </c>
      <c r="D1433" s="3">
        <v>2018</v>
      </c>
      <c r="E1433" s="3">
        <v>0</v>
      </c>
      <c r="F1433" t="s">
        <v>102</v>
      </c>
      <c r="I1433">
        <v>0</v>
      </c>
      <c r="J1433">
        <v>5</v>
      </c>
      <c r="M1433">
        <v>0</v>
      </c>
      <c r="N1433">
        <v>65</v>
      </c>
      <c r="O1433">
        <v>0</v>
      </c>
      <c r="P1433">
        <v>5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75</v>
      </c>
      <c r="AG1433">
        <v>87</v>
      </c>
      <c r="AH1433" t="s">
        <v>13</v>
      </c>
      <c r="AI1433">
        <v>0</v>
      </c>
      <c r="AJ1433">
        <v>0</v>
      </c>
    </row>
    <row r="1434" spans="1:36" x14ac:dyDescent="0.25">
      <c r="A1434" s="3" t="s">
        <v>149</v>
      </c>
      <c r="B1434" s="3" t="s">
        <v>137</v>
      </c>
      <c r="C1434" s="3" t="s">
        <v>219</v>
      </c>
      <c r="D1434" s="3">
        <v>2018</v>
      </c>
      <c r="E1434" s="3">
        <v>0</v>
      </c>
      <c r="F1434" t="s">
        <v>103</v>
      </c>
      <c r="I1434">
        <v>0</v>
      </c>
      <c r="J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 t="s">
        <v>13</v>
      </c>
      <c r="AI1434">
        <v>0</v>
      </c>
      <c r="AJ1434">
        <v>0</v>
      </c>
    </row>
    <row r="1435" spans="1:36" x14ac:dyDescent="0.25">
      <c r="A1435" s="3" t="s">
        <v>149</v>
      </c>
      <c r="B1435" s="3" t="s">
        <v>137</v>
      </c>
      <c r="C1435" s="3" t="s">
        <v>219</v>
      </c>
      <c r="D1435" s="3">
        <v>2018</v>
      </c>
      <c r="E1435" s="3">
        <v>0</v>
      </c>
      <c r="F1435" t="s">
        <v>104</v>
      </c>
      <c r="I1435">
        <v>0</v>
      </c>
      <c r="J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</row>
    <row r="1436" spans="1:36" x14ac:dyDescent="0.25">
      <c r="A1436" s="3" t="s">
        <v>149</v>
      </c>
      <c r="B1436" s="3" t="s">
        <v>137</v>
      </c>
      <c r="C1436" s="3" t="s">
        <v>219</v>
      </c>
      <c r="D1436" s="3">
        <v>2018</v>
      </c>
      <c r="E1436" s="3">
        <v>16</v>
      </c>
      <c r="F1436">
        <v>0</v>
      </c>
      <c r="I1436">
        <v>0</v>
      </c>
      <c r="J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 t="s">
        <v>13</v>
      </c>
      <c r="AI1436">
        <v>0</v>
      </c>
      <c r="AJ1436">
        <v>0</v>
      </c>
    </row>
    <row r="1437" spans="1:36" x14ac:dyDescent="0.25">
      <c r="A1437" s="3" t="s">
        <v>149</v>
      </c>
      <c r="B1437" s="3" t="s">
        <v>137</v>
      </c>
      <c r="C1437" s="3" t="s">
        <v>219</v>
      </c>
      <c r="D1437" s="3">
        <v>2018</v>
      </c>
      <c r="E1437" s="3">
        <v>17</v>
      </c>
      <c r="F1437">
        <v>0</v>
      </c>
      <c r="I1437">
        <v>0</v>
      </c>
      <c r="J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 t="s">
        <v>13</v>
      </c>
      <c r="AI1437">
        <v>0</v>
      </c>
      <c r="AJ1437">
        <v>0</v>
      </c>
    </row>
    <row r="1438" spans="1:36" x14ac:dyDescent="0.25">
      <c r="A1438" s="3" t="s">
        <v>149</v>
      </c>
      <c r="B1438" s="3" t="s">
        <v>137</v>
      </c>
      <c r="C1438" s="3" t="s">
        <v>219</v>
      </c>
      <c r="D1438" s="3">
        <v>2018</v>
      </c>
      <c r="E1438" s="3">
        <v>18</v>
      </c>
      <c r="F1438">
        <v>0</v>
      </c>
      <c r="I1438">
        <v>0</v>
      </c>
      <c r="J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 t="s">
        <v>13</v>
      </c>
      <c r="AI1438">
        <v>0</v>
      </c>
      <c r="AJ1438">
        <v>0</v>
      </c>
    </row>
    <row r="1439" spans="1:36" x14ac:dyDescent="0.25">
      <c r="A1439" s="3" t="s">
        <v>149</v>
      </c>
      <c r="B1439" s="3" t="s">
        <v>137</v>
      </c>
      <c r="C1439" s="3" t="s">
        <v>219</v>
      </c>
      <c r="D1439" s="3">
        <v>2018</v>
      </c>
      <c r="E1439" s="3">
        <v>19</v>
      </c>
      <c r="F1439">
        <v>0</v>
      </c>
      <c r="I1439">
        <v>0</v>
      </c>
      <c r="J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 t="s">
        <v>13</v>
      </c>
      <c r="AI1439">
        <v>0</v>
      </c>
      <c r="AJ1439">
        <v>0</v>
      </c>
    </row>
    <row r="1440" spans="1:36" x14ac:dyDescent="0.25">
      <c r="A1440" s="3" t="s">
        <v>149</v>
      </c>
      <c r="B1440" s="3" t="s">
        <v>137</v>
      </c>
      <c r="C1440" s="3" t="s">
        <v>219</v>
      </c>
      <c r="D1440" s="3">
        <v>2018</v>
      </c>
      <c r="E1440" s="3">
        <v>20</v>
      </c>
      <c r="F1440">
        <v>0</v>
      </c>
      <c r="I1440">
        <v>0</v>
      </c>
      <c r="J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 t="s">
        <v>13</v>
      </c>
      <c r="AI1440">
        <v>0</v>
      </c>
      <c r="AJ1440">
        <v>0</v>
      </c>
    </row>
    <row r="1441" spans="1:36" x14ac:dyDescent="0.25">
      <c r="A1441" s="3" t="s">
        <v>149</v>
      </c>
      <c r="B1441" s="3" t="s">
        <v>137</v>
      </c>
      <c r="C1441" s="3" t="s">
        <v>219</v>
      </c>
      <c r="D1441" s="3">
        <v>2018</v>
      </c>
      <c r="E1441" s="3">
        <v>21</v>
      </c>
      <c r="F1441">
        <v>0</v>
      </c>
      <c r="I1441">
        <v>0</v>
      </c>
      <c r="J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 t="s">
        <v>13</v>
      </c>
      <c r="AI1441">
        <v>0</v>
      </c>
      <c r="AJ1441">
        <v>0</v>
      </c>
    </row>
    <row r="1442" spans="1:36" x14ac:dyDescent="0.25">
      <c r="A1442" s="3" t="s">
        <v>149</v>
      </c>
      <c r="B1442" s="3" t="s">
        <v>137</v>
      </c>
      <c r="C1442" s="3" t="s">
        <v>219</v>
      </c>
      <c r="D1442" s="3">
        <v>2018</v>
      </c>
      <c r="E1442" s="3">
        <v>22</v>
      </c>
      <c r="F1442">
        <v>0</v>
      </c>
      <c r="I1442">
        <v>0</v>
      </c>
      <c r="J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 t="s">
        <v>13</v>
      </c>
      <c r="AI1442">
        <v>0</v>
      </c>
      <c r="AJ1442">
        <v>0</v>
      </c>
    </row>
    <row r="1443" spans="1:36" x14ac:dyDescent="0.25">
      <c r="A1443" s="3" t="s">
        <v>149</v>
      </c>
      <c r="B1443" s="3" t="s">
        <v>137</v>
      </c>
      <c r="C1443" s="3" t="s">
        <v>219</v>
      </c>
      <c r="D1443" s="3">
        <v>2018</v>
      </c>
      <c r="E1443" s="3">
        <v>23</v>
      </c>
      <c r="F1443">
        <v>0</v>
      </c>
      <c r="I1443">
        <v>0</v>
      </c>
      <c r="J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 t="s">
        <v>13</v>
      </c>
      <c r="AI1443">
        <v>0</v>
      </c>
      <c r="AJ1443">
        <v>0</v>
      </c>
    </row>
    <row r="1444" spans="1:36" x14ac:dyDescent="0.25">
      <c r="A1444" s="3" t="s">
        <v>149</v>
      </c>
      <c r="B1444" s="3" t="s">
        <v>137</v>
      </c>
      <c r="C1444" s="3" t="s">
        <v>219</v>
      </c>
      <c r="D1444" s="3">
        <v>2018</v>
      </c>
      <c r="E1444" s="3">
        <v>24</v>
      </c>
      <c r="F1444">
        <v>0</v>
      </c>
      <c r="I1444">
        <v>0</v>
      </c>
      <c r="J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 t="s">
        <v>13</v>
      </c>
      <c r="AI1444">
        <v>0</v>
      </c>
      <c r="AJ1444">
        <v>0</v>
      </c>
    </row>
    <row r="1445" spans="1:36" x14ac:dyDescent="0.25">
      <c r="A1445" s="3" t="s">
        <v>149</v>
      </c>
      <c r="B1445" s="3" t="s">
        <v>137</v>
      </c>
      <c r="C1445" s="3" t="s">
        <v>219</v>
      </c>
      <c r="D1445" s="3">
        <v>2018</v>
      </c>
      <c r="E1445" s="3">
        <v>25</v>
      </c>
      <c r="F1445">
        <v>0</v>
      </c>
      <c r="I1445">
        <v>0</v>
      </c>
      <c r="J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 t="s">
        <v>13</v>
      </c>
      <c r="AI1445">
        <v>0</v>
      </c>
      <c r="AJ1445">
        <v>0</v>
      </c>
    </row>
    <row r="1446" spans="1:36" x14ac:dyDescent="0.25">
      <c r="A1446" s="3" t="s">
        <v>149</v>
      </c>
      <c r="B1446" s="3" t="s">
        <v>134</v>
      </c>
      <c r="C1446" s="3" t="s">
        <v>220</v>
      </c>
      <c r="D1446" s="3">
        <v>2018</v>
      </c>
      <c r="E1446" s="3">
        <v>0</v>
      </c>
      <c r="F1446" t="s">
        <v>12</v>
      </c>
      <c r="I1446">
        <v>0</v>
      </c>
      <c r="J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</row>
    <row r="1447" spans="1:36" x14ac:dyDescent="0.25">
      <c r="A1447" s="3" t="s">
        <v>149</v>
      </c>
      <c r="B1447" s="3" t="s">
        <v>134</v>
      </c>
      <c r="C1447" s="3" t="s">
        <v>220</v>
      </c>
      <c r="D1447" s="3">
        <v>2018</v>
      </c>
      <c r="E1447" s="3">
        <v>1</v>
      </c>
      <c r="F1447" t="s">
        <v>14</v>
      </c>
      <c r="I1447">
        <v>0</v>
      </c>
      <c r="J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 t="s">
        <v>13</v>
      </c>
      <c r="AI1447">
        <v>0</v>
      </c>
      <c r="AJ1447">
        <v>0</v>
      </c>
    </row>
    <row r="1448" spans="1:36" x14ac:dyDescent="0.25">
      <c r="A1448" s="3" t="s">
        <v>149</v>
      </c>
      <c r="B1448" s="3" t="s">
        <v>134</v>
      </c>
      <c r="C1448" s="3" t="s">
        <v>220</v>
      </c>
      <c r="D1448" s="3">
        <v>2018</v>
      </c>
      <c r="E1448" s="3" t="s">
        <v>15</v>
      </c>
      <c r="F1448" t="s">
        <v>16</v>
      </c>
      <c r="I1448">
        <v>0</v>
      </c>
      <c r="J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 t="s">
        <v>13</v>
      </c>
      <c r="AI1448">
        <v>0</v>
      </c>
      <c r="AJ1448">
        <v>0</v>
      </c>
    </row>
    <row r="1449" spans="1:36" x14ac:dyDescent="0.25">
      <c r="A1449" s="3" t="s">
        <v>149</v>
      </c>
      <c r="B1449" s="3" t="s">
        <v>134</v>
      </c>
      <c r="C1449" s="3" t="s">
        <v>220</v>
      </c>
      <c r="D1449" s="3">
        <v>2018</v>
      </c>
      <c r="E1449" s="3" t="s">
        <v>17</v>
      </c>
      <c r="F1449" t="s">
        <v>18</v>
      </c>
      <c r="I1449">
        <v>0</v>
      </c>
      <c r="J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 t="s">
        <v>13</v>
      </c>
      <c r="AI1449">
        <v>0</v>
      </c>
      <c r="AJ1449">
        <v>0</v>
      </c>
    </row>
    <row r="1450" spans="1:36" x14ac:dyDescent="0.25">
      <c r="A1450" s="3" t="s">
        <v>149</v>
      </c>
      <c r="B1450" s="3" t="s">
        <v>134</v>
      </c>
      <c r="C1450" s="3" t="s">
        <v>220</v>
      </c>
      <c r="D1450" s="3">
        <v>2018</v>
      </c>
      <c r="E1450" s="3" t="s">
        <v>19</v>
      </c>
      <c r="F1450" t="s">
        <v>20</v>
      </c>
      <c r="I1450">
        <v>0</v>
      </c>
      <c r="J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 t="s">
        <v>13</v>
      </c>
      <c r="AI1450">
        <v>0</v>
      </c>
      <c r="AJ1450">
        <v>0</v>
      </c>
    </row>
    <row r="1451" spans="1:36" x14ac:dyDescent="0.25">
      <c r="A1451" s="3" t="s">
        <v>149</v>
      </c>
      <c r="B1451" s="3" t="s">
        <v>134</v>
      </c>
      <c r="C1451" s="3" t="s">
        <v>220</v>
      </c>
      <c r="D1451" s="3">
        <v>2018</v>
      </c>
      <c r="E1451" s="3">
        <v>2</v>
      </c>
      <c r="F1451" t="s">
        <v>21</v>
      </c>
      <c r="I1451">
        <v>0</v>
      </c>
      <c r="J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 t="s">
        <v>13</v>
      </c>
      <c r="AI1451">
        <v>0</v>
      </c>
      <c r="AJ1451">
        <v>0</v>
      </c>
    </row>
    <row r="1452" spans="1:36" x14ac:dyDescent="0.25">
      <c r="A1452" s="3" t="s">
        <v>149</v>
      </c>
      <c r="B1452" s="3" t="s">
        <v>134</v>
      </c>
      <c r="C1452" s="3" t="s">
        <v>220</v>
      </c>
      <c r="D1452" s="3">
        <v>2018</v>
      </c>
      <c r="E1452" s="3" t="s">
        <v>22</v>
      </c>
      <c r="F1452" t="s">
        <v>16</v>
      </c>
      <c r="I1452">
        <v>0</v>
      </c>
      <c r="J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 t="s">
        <v>13</v>
      </c>
      <c r="AI1452">
        <v>0</v>
      </c>
      <c r="AJ1452">
        <v>0</v>
      </c>
    </row>
    <row r="1453" spans="1:36" x14ac:dyDescent="0.25">
      <c r="A1453" s="3" t="s">
        <v>149</v>
      </c>
      <c r="B1453" s="3" t="s">
        <v>134</v>
      </c>
      <c r="C1453" s="3" t="s">
        <v>220</v>
      </c>
      <c r="D1453" s="3">
        <v>2018</v>
      </c>
      <c r="E1453" s="3" t="s">
        <v>23</v>
      </c>
      <c r="F1453" t="s">
        <v>20</v>
      </c>
      <c r="I1453">
        <v>0</v>
      </c>
      <c r="J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 t="s">
        <v>13</v>
      </c>
      <c r="AI1453">
        <v>0</v>
      </c>
      <c r="AJ1453">
        <v>0</v>
      </c>
    </row>
    <row r="1454" spans="1:36" x14ac:dyDescent="0.25">
      <c r="A1454" s="3" t="s">
        <v>149</v>
      </c>
      <c r="B1454" s="3" t="s">
        <v>134</v>
      </c>
      <c r="C1454" s="3" t="s">
        <v>220</v>
      </c>
      <c r="D1454" s="3">
        <v>2018</v>
      </c>
      <c r="E1454" s="3">
        <v>3</v>
      </c>
      <c r="F1454" t="s">
        <v>24</v>
      </c>
      <c r="I1454">
        <v>0</v>
      </c>
      <c r="J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 t="s">
        <v>13</v>
      </c>
      <c r="AI1454">
        <v>0</v>
      </c>
      <c r="AJ1454">
        <v>0</v>
      </c>
    </row>
    <row r="1455" spans="1:36" x14ac:dyDescent="0.25">
      <c r="A1455" s="3" t="s">
        <v>149</v>
      </c>
      <c r="B1455" s="3" t="s">
        <v>134</v>
      </c>
      <c r="C1455" s="3" t="s">
        <v>220</v>
      </c>
      <c r="D1455" s="3">
        <v>2018</v>
      </c>
      <c r="E1455" s="3" t="s">
        <v>25</v>
      </c>
      <c r="F1455" t="s">
        <v>16</v>
      </c>
      <c r="I1455">
        <v>0</v>
      </c>
      <c r="J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 t="s">
        <v>13</v>
      </c>
      <c r="AI1455">
        <v>0</v>
      </c>
      <c r="AJ1455">
        <v>0</v>
      </c>
    </row>
    <row r="1456" spans="1:36" x14ac:dyDescent="0.25">
      <c r="A1456" s="3" t="s">
        <v>149</v>
      </c>
      <c r="B1456" s="3" t="s">
        <v>134</v>
      </c>
      <c r="C1456" s="3" t="s">
        <v>220</v>
      </c>
      <c r="D1456" s="3">
        <v>2018</v>
      </c>
      <c r="E1456" s="3" t="s">
        <v>26</v>
      </c>
      <c r="F1456" t="s">
        <v>20</v>
      </c>
      <c r="I1456">
        <v>0</v>
      </c>
      <c r="J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 t="s">
        <v>13</v>
      </c>
      <c r="AI1456">
        <v>0</v>
      </c>
      <c r="AJ1456">
        <v>0</v>
      </c>
    </row>
    <row r="1457" spans="1:36" x14ac:dyDescent="0.25">
      <c r="A1457" s="3" t="s">
        <v>149</v>
      </c>
      <c r="B1457" s="3" t="s">
        <v>134</v>
      </c>
      <c r="C1457" s="3" t="s">
        <v>220</v>
      </c>
      <c r="D1457" s="3">
        <v>2018</v>
      </c>
      <c r="E1457" s="3">
        <v>4</v>
      </c>
      <c r="F1457" t="s">
        <v>27</v>
      </c>
      <c r="I1457">
        <v>0</v>
      </c>
      <c r="J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 t="s">
        <v>13</v>
      </c>
      <c r="AI1457">
        <v>0</v>
      </c>
      <c r="AJ1457">
        <v>0</v>
      </c>
    </row>
    <row r="1458" spans="1:36" x14ac:dyDescent="0.25">
      <c r="A1458" s="3" t="s">
        <v>149</v>
      </c>
      <c r="B1458" s="3" t="s">
        <v>134</v>
      </c>
      <c r="C1458" s="3" t="s">
        <v>220</v>
      </c>
      <c r="D1458" s="3">
        <v>2018</v>
      </c>
      <c r="E1458" s="3" t="s">
        <v>28</v>
      </c>
      <c r="F1458" t="s">
        <v>16</v>
      </c>
      <c r="I1458">
        <v>0</v>
      </c>
      <c r="J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 t="s">
        <v>13</v>
      </c>
      <c r="AI1458">
        <v>0</v>
      </c>
      <c r="AJ1458">
        <v>0</v>
      </c>
    </row>
    <row r="1459" spans="1:36" x14ac:dyDescent="0.25">
      <c r="A1459" s="3" t="s">
        <v>149</v>
      </c>
      <c r="B1459" s="3" t="s">
        <v>134</v>
      </c>
      <c r="C1459" s="3" t="s">
        <v>220</v>
      </c>
      <c r="D1459" s="3">
        <v>2018</v>
      </c>
      <c r="E1459" s="3" t="s">
        <v>29</v>
      </c>
      <c r="F1459" t="s">
        <v>20</v>
      </c>
      <c r="I1459">
        <v>0</v>
      </c>
      <c r="J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 t="s">
        <v>13</v>
      </c>
      <c r="AI1459">
        <v>0</v>
      </c>
      <c r="AJ1459">
        <v>0</v>
      </c>
    </row>
    <row r="1460" spans="1:36" x14ac:dyDescent="0.25">
      <c r="A1460" s="3" t="s">
        <v>149</v>
      </c>
      <c r="B1460" s="3" t="s">
        <v>134</v>
      </c>
      <c r="C1460" s="3" t="s">
        <v>220</v>
      </c>
      <c r="D1460" s="3">
        <v>2018</v>
      </c>
      <c r="E1460" s="3">
        <v>5</v>
      </c>
      <c r="F1460" t="s">
        <v>30</v>
      </c>
      <c r="I1460">
        <v>0</v>
      </c>
      <c r="J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12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160</v>
      </c>
      <c r="AF1460">
        <v>12</v>
      </c>
      <c r="AG1460">
        <v>12</v>
      </c>
      <c r="AH1460" t="s">
        <v>200</v>
      </c>
      <c r="AI1460" t="s">
        <v>221</v>
      </c>
      <c r="AJ1460" t="s">
        <v>222</v>
      </c>
    </row>
    <row r="1461" spans="1:36" x14ac:dyDescent="0.25">
      <c r="A1461" s="3" t="s">
        <v>149</v>
      </c>
      <c r="B1461" s="3" t="s">
        <v>134</v>
      </c>
      <c r="C1461" s="3" t="s">
        <v>220</v>
      </c>
      <c r="D1461" s="3">
        <v>2018</v>
      </c>
      <c r="E1461" s="3" t="s">
        <v>31</v>
      </c>
      <c r="F1461" t="s">
        <v>32</v>
      </c>
      <c r="I1461">
        <v>0</v>
      </c>
      <c r="J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 t="s">
        <v>13</v>
      </c>
      <c r="AI1461">
        <v>0</v>
      </c>
      <c r="AJ1461">
        <v>0</v>
      </c>
    </row>
    <row r="1462" spans="1:36" x14ac:dyDescent="0.25">
      <c r="A1462" s="3" t="s">
        <v>149</v>
      </c>
      <c r="B1462" s="3" t="s">
        <v>134</v>
      </c>
      <c r="C1462" s="3" t="s">
        <v>220</v>
      </c>
      <c r="D1462" s="3">
        <v>2018</v>
      </c>
      <c r="E1462" s="3" t="s">
        <v>33</v>
      </c>
      <c r="F1462" t="s">
        <v>34</v>
      </c>
      <c r="I1462">
        <v>0</v>
      </c>
      <c r="J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 t="s">
        <v>13</v>
      </c>
      <c r="AI1462">
        <v>0</v>
      </c>
      <c r="AJ1462">
        <v>0</v>
      </c>
    </row>
    <row r="1463" spans="1:36" x14ac:dyDescent="0.25">
      <c r="A1463" s="3" t="s">
        <v>149</v>
      </c>
      <c r="B1463" s="3" t="s">
        <v>134</v>
      </c>
      <c r="C1463" s="3" t="s">
        <v>220</v>
      </c>
      <c r="D1463" s="3">
        <v>2018</v>
      </c>
      <c r="E1463" s="3" t="s">
        <v>35</v>
      </c>
      <c r="F1463" t="s">
        <v>36</v>
      </c>
      <c r="I1463">
        <v>0</v>
      </c>
      <c r="J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12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160</v>
      </c>
      <c r="AF1463">
        <v>12</v>
      </c>
      <c r="AG1463">
        <v>12</v>
      </c>
      <c r="AH1463" t="s">
        <v>200</v>
      </c>
      <c r="AI1463" t="s">
        <v>221</v>
      </c>
      <c r="AJ1463" t="s">
        <v>223</v>
      </c>
    </row>
    <row r="1464" spans="1:36" x14ac:dyDescent="0.25">
      <c r="A1464" s="3" t="s">
        <v>149</v>
      </c>
      <c r="B1464" s="3" t="s">
        <v>134</v>
      </c>
      <c r="C1464" s="3" t="s">
        <v>220</v>
      </c>
      <c r="D1464" s="3">
        <v>2018</v>
      </c>
      <c r="E1464" s="3" t="s">
        <v>37</v>
      </c>
      <c r="F1464" t="s">
        <v>38</v>
      </c>
      <c r="I1464">
        <v>0</v>
      </c>
      <c r="J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 t="s">
        <v>13</v>
      </c>
      <c r="AI1464">
        <v>0</v>
      </c>
      <c r="AJ1464">
        <v>0</v>
      </c>
    </row>
    <row r="1465" spans="1:36" x14ac:dyDescent="0.25">
      <c r="A1465" s="3" t="s">
        <v>149</v>
      </c>
      <c r="B1465" s="3" t="s">
        <v>134</v>
      </c>
      <c r="C1465" s="3" t="s">
        <v>220</v>
      </c>
      <c r="D1465" s="3">
        <v>2018</v>
      </c>
      <c r="E1465" s="3" t="s">
        <v>39</v>
      </c>
      <c r="F1465" t="s">
        <v>40</v>
      </c>
      <c r="I1465">
        <v>0</v>
      </c>
      <c r="J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 t="s">
        <v>13</v>
      </c>
      <c r="AI1465">
        <v>0</v>
      </c>
      <c r="AJ1465">
        <v>0</v>
      </c>
    </row>
    <row r="1466" spans="1:36" x14ac:dyDescent="0.25">
      <c r="A1466" s="3" t="s">
        <v>149</v>
      </c>
      <c r="B1466" s="3" t="s">
        <v>134</v>
      </c>
      <c r="C1466" s="3" t="s">
        <v>220</v>
      </c>
      <c r="D1466" s="3">
        <v>2018</v>
      </c>
      <c r="E1466" s="3" t="s">
        <v>41</v>
      </c>
      <c r="F1466">
        <v>0</v>
      </c>
      <c r="I1466">
        <v>0</v>
      </c>
      <c r="J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 t="s">
        <v>13</v>
      </c>
      <c r="AI1466">
        <v>0</v>
      </c>
      <c r="AJ1466">
        <v>0</v>
      </c>
    </row>
    <row r="1467" spans="1:36" x14ac:dyDescent="0.25">
      <c r="A1467" s="3" t="s">
        <v>149</v>
      </c>
      <c r="B1467" s="3" t="s">
        <v>134</v>
      </c>
      <c r="C1467" s="3" t="s">
        <v>220</v>
      </c>
      <c r="D1467" s="3">
        <v>2018</v>
      </c>
      <c r="E1467" s="3">
        <v>6</v>
      </c>
      <c r="F1467" t="s">
        <v>42</v>
      </c>
      <c r="I1467">
        <v>0</v>
      </c>
      <c r="J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 t="s">
        <v>13</v>
      </c>
      <c r="AI1467">
        <v>0</v>
      </c>
      <c r="AJ1467">
        <v>0</v>
      </c>
    </row>
    <row r="1468" spans="1:36" x14ac:dyDescent="0.25">
      <c r="A1468" s="3" t="s">
        <v>149</v>
      </c>
      <c r="B1468" s="3" t="s">
        <v>134</v>
      </c>
      <c r="C1468" s="3" t="s">
        <v>220</v>
      </c>
      <c r="D1468" s="3">
        <v>2018</v>
      </c>
      <c r="E1468" s="3" t="s">
        <v>43</v>
      </c>
      <c r="F1468" t="s">
        <v>44</v>
      </c>
      <c r="I1468">
        <v>0</v>
      </c>
      <c r="J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 t="s">
        <v>13</v>
      </c>
      <c r="AI1468">
        <v>0</v>
      </c>
      <c r="AJ1468">
        <v>0</v>
      </c>
    </row>
    <row r="1469" spans="1:36" x14ac:dyDescent="0.25">
      <c r="A1469" s="3" t="s">
        <v>149</v>
      </c>
      <c r="B1469" s="3" t="s">
        <v>134</v>
      </c>
      <c r="C1469" s="3" t="s">
        <v>220</v>
      </c>
      <c r="D1469" s="3">
        <v>2018</v>
      </c>
      <c r="E1469" s="3" t="s">
        <v>45</v>
      </c>
      <c r="F1469" t="s">
        <v>46</v>
      </c>
      <c r="I1469">
        <v>0</v>
      </c>
      <c r="J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 t="s">
        <v>13</v>
      </c>
      <c r="AI1469">
        <v>0</v>
      </c>
      <c r="AJ1469">
        <v>0</v>
      </c>
    </row>
    <row r="1470" spans="1:36" x14ac:dyDescent="0.25">
      <c r="A1470" s="3" t="s">
        <v>149</v>
      </c>
      <c r="B1470" s="3" t="s">
        <v>134</v>
      </c>
      <c r="C1470" s="3" t="s">
        <v>220</v>
      </c>
      <c r="D1470" s="3">
        <v>2018</v>
      </c>
      <c r="E1470" s="3" t="s">
        <v>47</v>
      </c>
      <c r="F1470" t="s">
        <v>48</v>
      </c>
      <c r="I1470">
        <v>0</v>
      </c>
      <c r="J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 t="s">
        <v>13</v>
      </c>
      <c r="AI1470">
        <v>0</v>
      </c>
      <c r="AJ1470">
        <v>0</v>
      </c>
    </row>
    <row r="1471" spans="1:36" x14ac:dyDescent="0.25">
      <c r="A1471" s="3" t="s">
        <v>149</v>
      </c>
      <c r="B1471" s="3" t="s">
        <v>134</v>
      </c>
      <c r="C1471" s="3" t="s">
        <v>220</v>
      </c>
      <c r="D1471" s="3">
        <v>2018</v>
      </c>
      <c r="E1471" s="3">
        <v>7</v>
      </c>
      <c r="F1471" t="s">
        <v>49</v>
      </c>
      <c r="I1471">
        <v>0</v>
      </c>
      <c r="J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 t="s">
        <v>13</v>
      </c>
      <c r="AI1471">
        <v>0</v>
      </c>
      <c r="AJ1471">
        <v>0</v>
      </c>
    </row>
    <row r="1472" spans="1:36" x14ac:dyDescent="0.25">
      <c r="A1472" s="3" t="s">
        <v>149</v>
      </c>
      <c r="B1472" s="3" t="s">
        <v>134</v>
      </c>
      <c r="C1472" s="3" t="s">
        <v>220</v>
      </c>
      <c r="D1472" s="3">
        <v>2018</v>
      </c>
      <c r="E1472" s="3" t="s">
        <v>50</v>
      </c>
      <c r="F1472" t="s">
        <v>44</v>
      </c>
      <c r="I1472">
        <v>0</v>
      </c>
      <c r="J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 t="s">
        <v>13</v>
      </c>
      <c r="AI1472">
        <v>0</v>
      </c>
      <c r="AJ1472">
        <v>0</v>
      </c>
    </row>
    <row r="1473" spans="1:36" x14ac:dyDescent="0.25">
      <c r="A1473" s="3" t="s">
        <v>149</v>
      </c>
      <c r="B1473" s="3" t="s">
        <v>134</v>
      </c>
      <c r="C1473" s="3" t="s">
        <v>220</v>
      </c>
      <c r="D1473" s="3">
        <v>2018</v>
      </c>
      <c r="E1473" s="3" t="s">
        <v>51</v>
      </c>
      <c r="F1473" t="s">
        <v>46</v>
      </c>
      <c r="I1473">
        <v>0</v>
      </c>
      <c r="J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 t="s">
        <v>13</v>
      </c>
      <c r="AI1473">
        <v>0</v>
      </c>
      <c r="AJ1473">
        <v>0</v>
      </c>
    </row>
    <row r="1474" spans="1:36" x14ac:dyDescent="0.25">
      <c r="A1474" s="3" t="s">
        <v>149</v>
      </c>
      <c r="B1474" s="3" t="s">
        <v>134</v>
      </c>
      <c r="C1474" s="3" t="s">
        <v>220</v>
      </c>
      <c r="D1474" s="3">
        <v>2018</v>
      </c>
      <c r="E1474" s="3" t="s">
        <v>52</v>
      </c>
      <c r="F1474" t="s">
        <v>53</v>
      </c>
      <c r="I1474">
        <v>0</v>
      </c>
      <c r="J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 t="s">
        <v>13</v>
      </c>
      <c r="AI1474">
        <v>0</v>
      </c>
      <c r="AJ1474">
        <v>0</v>
      </c>
    </row>
    <row r="1475" spans="1:36" x14ac:dyDescent="0.25">
      <c r="A1475" s="3" t="s">
        <v>149</v>
      </c>
      <c r="B1475" s="3" t="s">
        <v>134</v>
      </c>
      <c r="C1475" s="3" t="s">
        <v>220</v>
      </c>
      <c r="D1475" s="3">
        <v>2018</v>
      </c>
      <c r="E1475" s="3">
        <v>8</v>
      </c>
      <c r="F1475" t="s">
        <v>54</v>
      </c>
      <c r="I1475">
        <v>0</v>
      </c>
      <c r="J1475">
        <v>26</v>
      </c>
      <c r="M1475">
        <v>0</v>
      </c>
      <c r="N1475">
        <v>0</v>
      </c>
      <c r="O1475">
        <v>0</v>
      </c>
      <c r="P1475">
        <v>9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160</v>
      </c>
      <c r="AF1475">
        <v>35</v>
      </c>
      <c r="AG1475">
        <v>35</v>
      </c>
      <c r="AH1475" t="s">
        <v>160</v>
      </c>
      <c r="AI1475">
        <v>0</v>
      </c>
      <c r="AJ1475" t="s">
        <v>224</v>
      </c>
    </row>
    <row r="1476" spans="1:36" x14ac:dyDescent="0.25">
      <c r="A1476" s="3" t="s">
        <v>149</v>
      </c>
      <c r="B1476" s="3" t="s">
        <v>134</v>
      </c>
      <c r="C1476" s="3" t="s">
        <v>220</v>
      </c>
      <c r="D1476" s="3">
        <v>2018</v>
      </c>
      <c r="E1476" s="3" t="s">
        <v>55</v>
      </c>
      <c r="F1476" t="s">
        <v>16</v>
      </c>
      <c r="I1476">
        <v>0</v>
      </c>
      <c r="J1476">
        <v>26</v>
      </c>
      <c r="M1476">
        <v>0</v>
      </c>
      <c r="N1476">
        <v>0</v>
      </c>
      <c r="O1476">
        <v>0</v>
      </c>
      <c r="P1476">
        <v>9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160</v>
      </c>
      <c r="AF1476">
        <v>35</v>
      </c>
      <c r="AG1476">
        <v>35</v>
      </c>
      <c r="AH1476" t="s">
        <v>160</v>
      </c>
      <c r="AI1476">
        <v>0</v>
      </c>
      <c r="AJ1476" t="s">
        <v>225</v>
      </c>
    </row>
    <row r="1477" spans="1:36" x14ac:dyDescent="0.25">
      <c r="A1477" s="3" t="s">
        <v>149</v>
      </c>
      <c r="B1477" s="3" t="s">
        <v>134</v>
      </c>
      <c r="C1477" s="3" t="s">
        <v>220</v>
      </c>
      <c r="D1477" s="3">
        <v>2018</v>
      </c>
      <c r="E1477" s="3" t="s">
        <v>56</v>
      </c>
      <c r="F1477" t="s">
        <v>20</v>
      </c>
      <c r="I1477">
        <v>0</v>
      </c>
      <c r="J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 t="s">
        <v>13</v>
      </c>
      <c r="AI1477">
        <v>0</v>
      </c>
      <c r="AJ1477">
        <v>0</v>
      </c>
    </row>
    <row r="1478" spans="1:36" x14ac:dyDescent="0.25">
      <c r="A1478" s="3" t="s">
        <v>149</v>
      </c>
      <c r="B1478" s="3" t="s">
        <v>134</v>
      </c>
      <c r="C1478" s="3" t="s">
        <v>220</v>
      </c>
      <c r="D1478" s="3">
        <v>2018</v>
      </c>
      <c r="E1478" s="3" t="s">
        <v>57</v>
      </c>
      <c r="F1478" t="s">
        <v>58</v>
      </c>
      <c r="I1478">
        <v>0</v>
      </c>
      <c r="J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 t="s">
        <v>13</v>
      </c>
      <c r="AI1478">
        <v>0</v>
      </c>
      <c r="AJ1478">
        <v>0</v>
      </c>
    </row>
    <row r="1479" spans="1:36" x14ac:dyDescent="0.25">
      <c r="A1479" s="3" t="s">
        <v>149</v>
      </c>
      <c r="B1479" s="3" t="s">
        <v>134</v>
      </c>
      <c r="C1479" s="3" t="s">
        <v>220</v>
      </c>
      <c r="D1479" s="3">
        <v>2018</v>
      </c>
      <c r="E1479" s="3">
        <v>9</v>
      </c>
      <c r="F1479" t="s">
        <v>59</v>
      </c>
      <c r="I1479">
        <v>0</v>
      </c>
      <c r="J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 t="s">
        <v>13</v>
      </c>
      <c r="AI1479">
        <v>0</v>
      </c>
      <c r="AJ1479">
        <v>0</v>
      </c>
    </row>
    <row r="1480" spans="1:36" x14ac:dyDescent="0.25">
      <c r="A1480" s="3" t="s">
        <v>149</v>
      </c>
      <c r="B1480" s="3" t="s">
        <v>134</v>
      </c>
      <c r="C1480" s="3" t="s">
        <v>220</v>
      </c>
      <c r="D1480" s="3">
        <v>2018</v>
      </c>
      <c r="E1480" s="3">
        <v>10</v>
      </c>
      <c r="F1480" t="s">
        <v>60</v>
      </c>
      <c r="I1480">
        <v>0</v>
      </c>
      <c r="J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 t="s">
        <v>13</v>
      </c>
      <c r="AI1480">
        <v>0</v>
      </c>
      <c r="AJ1480">
        <v>0</v>
      </c>
    </row>
    <row r="1481" spans="1:36" x14ac:dyDescent="0.25">
      <c r="A1481" s="3" t="s">
        <v>149</v>
      </c>
      <c r="B1481" s="3" t="s">
        <v>134</v>
      </c>
      <c r="C1481" s="3" t="s">
        <v>220</v>
      </c>
      <c r="D1481" s="3">
        <v>2018</v>
      </c>
      <c r="E1481" s="3">
        <v>11</v>
      </c>
      <c r="F1481" t="s">
        <v>61</v>
      </c>
      <c r="I1481">
        <v>0</v>
      </c>
      <c r="J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 t="s">
        <v>13</v>
      </c>
      <c r="AI1481">
        <v>0</v>
      </c>
      <c r="AJ1481">
        <v>0</v>
      </c>
    </row>
    <row r="1482" spans="1:36" x14ac:dyDescent="0.25">
      <c r="A1482" s="3" t="s">
        <v>149</v>
      </c>
      <c r="B1482" s="3" t="s">
        <v>134</v>
      </c>
      <c r="C1482" s="3" t="s">
        <v>220</v>
      </c>
      <c r="D1482" s="3">
        <v>2018</v>
      </c>
      <c r="E1482" s="3" t="s">
        <v>62</v>
      </c>
      <c r="F1482" t="s">
        <v>63</v>
      </c>
      <c r="I1482">
        <v>0</v>
      </c>
      <c r="J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 t="s">
        <v>13</v>
      </c>
      <c r="AI1482">
        <v>0</v>
      </c>
      <c r="AJ1482">
        <v>0</v>
      </c>
    </row>
    <row r="1483" spans="1:36" x14ac:dyDescent="0.25">
      <c r="A1483" s="3" t="s">
        <v>149</v>
      </c>
      <c r="B1483" s="3" t="s">
        <v>134</v>
      </c>
      <c r="C1483" s="3" t="s">
        <v>220</v>
      </c>
      <c r="D1483" s="3">
        <v>2018</v>
      </c>
      <c r="E1483" s="3" t="s">
        <v>64</v>
      </c>
      <c r="F1483" t="s">
        <v>65</v>
      </c>
      <c r="I1483">
        <v>0</v>
      </c>
      <c r="J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 t="s">
        <v>13</v>
      </c>
      <c r="AI1483">
        <v>0</v>
      </c>
      <c r="AJ1483">
        <v>0</v>
      </c>
    </row>
    <row r="1484" spans="1:36" x14ac:dyDescent="0.25">
      <c r="A1484" s="3" t="s">
        <v>149</v>
      </c>
      <c r="B1484" s="3" t="s">
        <v>134</v>
      </c>
      <c r="C1484" s="3" t="s">
        <v>220</v>
      </c>
      <c r="D1484" s="3">
        <v>2018</v>
      </c>
      <c r="E1484" s="3" t="s">
        <v>66</v>
      </c>
      <c r="F1484" t="s">
        <v>20</v>
      </c>
      <c r="I1484">
        <v>0</v>
      </c>
      <c r="J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 t="s">
        <v>13</v>
      </c>
      <c r="AI1484">
        <v>0</v>
      </c>
      <c r="AJ1484">
        <v>0</v>
      </c>
    </row>
    <row r="1485" spans="1:36" x14ac:dyDescent="0.25">
      <c r="A1485" s="3" t="s">
        <v>149</v>
      </c>
      <c r="B1485" s="3" t="s">
        <v>134</v>
      </c>
      <c r="C1485" s="3" t="s">
        <v>220</v>
      </c>
      <c r="D1485" s="3">
        <v>2018</v>
      </c>
      <c r="E1485" s="3" t="s">
        <v>67</v>
      </c>
      <c r="F1485" t="s">
        <v>18</v>
      </c>
      <c r="I1485">
        <v>0</v>
      </c>
      <c r="J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 t="s">
        <v>13</v>
      </c>
      <c r="AI1485">
        <v>0</v>
      </c>
      <c r="AJ1485">
        <v>0</v>
      </c>
    </row>
    <row r="1486" spans="1:36" x14ac:dyDescent="0.25">
      <c r="A1486" s="3" t="s">
        <v>149</v>
      </c>
      <c r="B1486" s="3" t="s">
        <v>134</v>
      </c>
      <c r="C1486" s="3" t="s">
        <v>220</v>
      </c>
      <c r="D1486" s="3">
        <v>2018</v>
      </c>
      <c r="E1486" s="3">
        <v>12</v>
      </c>
      <c r="F1486" t="s">
        <v>68</v>
      </c>
      <c r="I1486">
        <v>0</v>
      </c>
      <c r="J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 t="s">
        <v>13</v>
      </c>
      <c r="AI1486">
        <v>0</v>
      </c>
      <c r="AJ1486">
        <v>0</v>
      </c>
    </row>
    <row r="1487" spans="1:36" x14ac:dyDescent="0.25">
      <c r="A1487" s="3" t="s">
        <v>149</v>
      </c>
      <c r="B1487" s="3" t="s">
        <v>134</v>
      </c>
      <c r="C1487" s="3" t="s">
        <v>220</v>
      </c>
      <c r="D1487" s="3">
        <v>2018</v>
      </c>
      <c r="E1487" s="3" t="s">
        <v>69</v>
      </c>
      <c r="F1487" t="s">
        <v>70</v>
      </c>
      <c r="I1487">
        <v>0</v>
      </c>
      <c r="J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 t="s">
        <v>13</v>
      </c>
      <c r="AI1487">
        <v>0</v>
      </c>
      <c r="AJ1487">
        <v>0</v>
      </c>
    </row>
    <row r="1488" spans="1:36" x14ac:dyDescent="0.25">
      <c r="A1488" s="3" t="s">
        <v>149</v>
      </c>
      <c r="B1488" s="3" t="s">
        <v>134</v>
      </c>
      <c r="C1488" s="3" t="s">
        <v>220</v>
      </c>
      <c r="D1488" s="3">
        <v>2018</v>
      </c>
      <c r="E1488" s="3" t="s">
        <v>71</v>
      </c>
      <c r="F1488" t="s">
        <v>72</v>
      </c>
      <c r="I1488">
        <v>0</v>
      </c>
      <c r="J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 t="s">
        <v>13</v>
      </c>
      <c r="AI1488">
        <v>0</v>
      </c>
      <c r="AJ1488">
        <v>0</v>
      </c>
    </row>
    <row r="1489" spans="1:36" x14ac:dyDescent="0.25">
      <c r="A1489" s="3" t="s">
        <v>149</v>
      </c>
      <c r="B1489" s="3" t="s">
        <v>134</v>
      </c>
      <c r="C1489" s="3" t="s">
        <v>220</v>
      </c>
      <c r="D1489" s="3">
        <v>2018</v>
      </c>
      <c r="E1489" s="3" t="s">
        <v>73</v>
      </c>
      <c r="F1489" t="s">
        <v>16</v>
      </c>
      <c r="I1489">
        <v>0</v>
      </c>
      <c r="J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 t="s">
        <v>13</v>
      </c>
      <c r="AI1489">
        <v>0</v>
      </c>
      <c r="AJ1489">
        <v>0</v>
      </c>
    </row>
    <row r="1490" spans="1:36" x14ac:dyDescent="0.25">
      <c r="A1490" s="3" t="s">
        <v>149</v>
      </c>
      <c r="B1490" s="3" t="s">
        <v>134</v>
      </c>
      <c r="C1490" s="3" t="s">
        <v>220</v>
      </c>
      <c r="D1490" s="3">
        <v>2018</v>
      </c>
      <c r="E1490" s="3" t="s">
        <v>74</v>
      </c>
      <c r="F1490" t="s">
        <v>20</v>
      </c>
      <c r="I1490">
        <v>0</v>
      </c>
      <c r="J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 t="s">
        <v>13</v>
      </c>
      <c r="AI1490">
        <v>0</v>
      </c>
      <c r="AJ1490">
        <v>0</v>
      </c>
    </row>
    <row r="1491" spans="1:36" x14ac:dyDescent="0.25">
      <c r="A1491" s="3" t="s">
        <v>149</v>
      </c>
      <c r="B1491" s="3" t="s">
        <v>134</v>
      </c>
      <c r="C1491" s="3" t="s">
        <v>220</v>
      </c>
      <c r="D1491" s="3">
        <v>2018</v>
      </c>
      <c r="E1491" s="3">
        <v>0</v>
      </c>
      <c r="F1491" t="s">
        <v>75</v>
      </c>
      <c r="I1491">
        <v>0</v>
      </c>
      <c r="J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</row>
    <row r="1492" spans="1:36" x14ac:dyDescent="0.25">
      <c r="A1492" s="3" t="s">
        <v>149</v>
      </c>
      <c r="B1492" s="3" t="s">
        <v>134</v>
      </c>
      <c r="C1492" s="3" t="s">
        <v>220</v>
      </c>
      <c r="D1492" s="3">
        <v>2018</v>
      </c>
      <c r="E1492" s="3">
        <v>13</v>
      </c>
      <c r="F1492" t="s">
        <v>76</v>
      </c>
      <c r="I1492">
        <v>0</v>
      </c>
      <c r="J1492">
        <v>1</v>
      </c>
      <c r="M1492">
        <v>0</v>
      </c>
      <c r="N1492">
        <v>0</v>
      </c>
      <c r="O1492">
        <v>0</v>
      </c>
      <c r="P1492">
        <v>1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10</v>
      </c>
      <c r="AF1492">
        <v>2</v>
      </c>
      <c r="AG1492">
        <v>2</v>
      </c>
      <c r="AH1492" t="s">
        <v>173</v>
      </c>
      <c r="AI1492">
        <v>0</v>
      </c>
      <c r="AJ1492" t="s">
        <v>226</v>
      </c>
    </row>
    <row r="1493" spans="1:36" x14ac:dyDescent="0.25">
      <c r="A1493" s="3" t="s">
        <v>149</v>
      </c>
      <c r="B1493" s="3" t="s">
        <v>134</v>
      </c>
      <c r="C1493" s="3" t="s">
        <v>220</v>
      </c>
      <c r="D1493" s="3">
        <v>2018</v>
      </c>
      <c r="E1493" s="3" t="s">
        <v>77</v>
      </c>
      <c r="F1493" t="s">
        <v>78</v>
      </c>
      <c r="I1493">
        <v>0</v>
      </c>
      <c r="J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 t="s">
        <v>13</v>
      </c>
      <c r="AI1493">
        <v>0</v>
      </c>
      <c r="AJ1493">
        <v>0</v>
      </c>
    </row>
    <row r="1494" spans="1:36" x14ac:dyDescent="0.25">
      <c r="A1494" s="3" t="s">
        <v>149</v>
      </c>
      <c r="B1494" s="3" t="s">
        <v>134</v>
      </c>
      <c r="C1494" s="3" t="s">
        <v>220</v>
      </c>
      <c r="D1494" s="3">
        <v>2018</v>
      </c>
      <c r="E1494" s="3" t="s">
        <v>79</v>
      </c>
      <c r="F1494" t="s">
        <v>80</v>
      </c>
      <c r="I1494">
        <v>0</v>
      </c>
      <c r="J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 t="s">
        <v>13</v>
      </c>
      <c r="AI1494">
        <v>0</v>
      </c>
      <c r="AJ1494">
        <v>0</v>
      </c>
    </row>
    <row r="1495" spans="1:36" x14ac:dyDescent="0.25">
      <c r="A1495" s="3" t="s">
        <v>149</v>
      </c>
      <c r="B1495" s="3" t="s">
        <v>134</v>
      </c>
      <c r="C1495" s="3" t="s">
        <v>220</v>
      </c>
      <c r="D1495" s="3">
        <v>2018</v>
      </c>
      <c r="E1495" s="3">
        <v>14</v>
      </c>
      <c r="F1495" t="s">
        <v>81</v>
      </c>
      <c r="I1495">
        <v>0</v>
      </c>
      <c r="J1495">
        <v>9</v>
      </c>
      <c r="M1495">
        <v>0</v>
      </c>
      <c r="N1495">
        <v>0</v>
      </c>
      <c r="O1495">
        <v>0</v>
      </c>
      <c r="P1495">
        <v>3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250</v>
      </c>
      <c r="AF1495">
        <v>12</v>
      </c>
      <c r="AG1495">
        <v>12</v>
      </c>
      <c r="AH1495" t="s">
        <v>160</v>
      </c>
      <c r="AI1495">
        <v>0</v>
      </c>
      <c r="AJ1495" t="s">
        <v>227</v>
      </c>
    </row>
    <row r="1496" spans="1:36" x14ac:dyDescent="0.25">
      <c r="A1496" s="3" t="s">
        <v>149</v>
      </c>
      <c r="B1496" s="3" t="s">
        <v>134</v>
      </c>
      <c r="C1496" s="3" t="s">
        <v>220</v>
      </c>
      <c r="D1496" s="3">
        <v>2018</v>
      </c>
      <c r="E1496" s="3" t="s">
        <v>82</v>
      </c>
      <c r="F1496" t="s">
        <v>83</v>
      </c>
      <c r="I1496">
        <v>0</v>
      </c>
      <c r="J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 t="s">
        <v>13</v>
      </c>
      <c r="AI1496">
        <v>0</v>
      </c>
      <c r="AJ1496">
        <v>0</v>
      </c>
    </row>
    <row r="1497" spans="1:36" x14ac:dyDescent="0.25">
      <c r="A1497" s="3" t="s">
        <v>149</v>
      </c>
      <c r="B1497" s="3" t="s">
        <v>134</v>
      </c>
      <c r="C1497" s="3" t="s">
        <v>220</v>
      </c>
      <c r="D1497" s="3">
        <v>2018</v>
      </c>
      <c r="E1497" s="3" t="s">
        <v>84</v>
      </c>
      <c r="F1497" t="s">
        <v>85</v>
      </c>
      <c r="I1497">
        <v>0</v>
      </c>
      <c r="J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 t="s">
        <v>13</v>
      </c>
      <c r="AI1497">
        <v>0</v>
      </c>
      <c r="AJ1497">
        <v>0</v>
      </c>
    </row>
    <row r="1498" spans="1:36" x14ac:dyDescent="0.25">
      <c r="A1498" s="3" t="s">
        <v>149</v>
      </c>
      <c r="B1498" s="3" t="s">
        <v>134</v>
      </c>
      <c r="C1498" s="3" t="s">
        <v>220</v>
      </c>
      <c r="D1498" s="3">
        <v>2018</v>
      </c>
      <c r="E1498" s="3" t="s">
        <v>86</v>
      </c>
      <c r="F1498" t="s">
        <v>87</v>
      </c>
      <c r="I1498">
        <v>0</v>
      </c>
      <c r="J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 t="s">
        <v>13</v>
      </c>
      <c r="AI1498">
        <v>0</v>
      </c>
      <c r="AJ1498">
        <v>0</v>
      </c>
    </row>
    <row r="1499" spans="1:36" x14ac:dyDescent="0.25">
      <c r="A1499" s="3" t="s">
        <v>149</v>
      </c>
      <c r="B1499" s="3" t="s">
        <v>134</v>
      </c>
      <c r="C1499" s="3" t="s">
        <v>220</v>
      </c>
      <c r="D1499" s="3">
        <v>2018</v>
      </c>
      <c r="E1499" s="3" t="s">
        <v>88</v>
      </c>
      <c r="F1499" t="s">
        <v>89</v>
      </c>
      <c r="I1499">
        <v>0</v>
      </c>
      <c r="J1499">
        <v>9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9</v>
      </c>
      <c r="AG1499">
        <v>9</v>
      </c>
      <c r="AH1499" t="s">
        <v>160</v>
      </c>
      <c r="AI1499">
        <v>0</v>
      </c>
      <c r="AJ1499" t="s">
        <v>227</v>
      </c>
    </row>
    <row r="1500" spans="1:36" x14ac:dyDescent="0.25">
      <c r="A1500" s="3" t="s">
        <v>149</v>
      </c>
      <c r="B1500" s="3" t="s">
        <v>134</v>
      </c>
      <c r="C1500" s="3" t="s">
        <v>220</v>
      </c>
      <c r="D1500" s="3">
        <v>2018</v>
      </c>
      <c r="E1500" s="3" t="s">
        <v>90</v>
      </c>
      <c r="F1500" t="s">
        <v>91</v>
      </c>
      <c r="I1500">
        <v>0</v>
      </c>
      <c r="J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 t="s">
        <v>13</v>
      </c>
      <c r="AI1500">
        <v>0</v>
      </c>
      <c r="AJ1500">
        <v>0</v>
      </c>
    </row>
    <row r="1501" spans="1:36" x14ac:dyDescent="0.25">
      <c r="A1501" s="3" t="s">
        <v>149</v>
      </c>
      <c r="B1501" s="3" t="s">
        <v>134</v>
      </c>
      <c r="C1501" s="3" t="s">
        <v>220</v>
      </c>
      <c r="D1501" s="3">
        <v>2018</v>
      </c>
      <c r="E1501" s="3" t="s">
        <v>92</v>
      </c>
      <c r="F1501" t="s">
        <v>93</v>
      </c>
      <c r="I1501">
        <v>0</v>
      </c>
      <c r="J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 t="s">
        <v>13</v>
      </c>
      <c r="AI1501">
        <v>0</v>
      </c>
      <c r="AJ1501">
        <v>0</v>
      </c>
    </row>
    <row r="1502" spans="1:36" x14ac:dyDescent="0.25">
      <c r="A1502" s="3" t="s">
        <v>149</v>
      </c>
      <c r="B1502" s="3" t="s">
        <v>134</v>
      </c>
      <c r="C1502" s="3" t="s">
        <v>220</v>
      </c>
      <c r="D1502" s="3">
        <v>2018</v>
      </c>
      <c r="E1502" s="3">
        <v>15</v>
      </c>
      <c r="F1502" t="s">
        <v>94</v>
      </c>
      <c r="I1502">
        <v>0</v>
      </c>
      <c r="J1502">
        <v>9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9</v>
      </c>
      <c r="AF1502">
        <v>9</v>
      </c>
      <c r="AG1502">
        <v>9</v>
      </c>
      <c r="AH1502" t="s">
        <v>160</v>
      </c>
      <c r="AI1502">
        <v>0</v>
      </c>
      <c r="AJ1502" t="s">
        <v>227</v>
      </c>
    </row>
    <row r="1503" spans="1:36" x14ac:dyDescent="0.25">
      <c r="A1503" s="3" t="s">
        <v>149</v>
      </c>
      <c r="B1503" s="3" t="s">
        <v>134</v>
      </c>
      <c r="C1503" s="3" t="s">
        <v>220</v>
      </c>
      <c r="D1503" s="3">
        <v>2018</v>
      </c>
      <c r="E1503" s="3" t="s">
        <v>95</v>
      </c>
      <c r="F1503" t="s">
        <v>96</v>
      </c>
      <c r="I1503">
        <v>0</v>
      </c>
      <c r="J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7</v>
      </c>
      <c r="AF1503">
        <v>0</v>
      </c>
      <c r="AG1503">
        <v>0</v>
      </c>
      <c r="AH1503" t="s">
        <v>13</v>
      </c>
      <c r="AI1503">
        <v>0</v>
      </c>
      <c r="AJ1503">
        <v>0</v>
      </c>
    </row>
    <row r="1504" spans="1:36" x14ac:dyDescent="0.25">
      <c r="A1504" s="3" t="s">
        <v>149</v>
      </c>
      <c r="B1504" s="3" t="s">
        <v>134</v>
      </c>
      <c r="C1504" s="3" t="s">
        <v>220</v>
      </c>
      <c r="D1504" s="3">
        <v>2018</v>
      </c>
      <c r="E1504" s="3">
        <v>0</v>
      </c>
      <c r="F1504" t="s">
        <v>97</v>
      </c>
      <c r="I1504">
        <v>0</v>
      </c>
      <c r="J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</row>
    <row r="1505" spans="1:36" x14ac:dyDescent="0.25">
      <c r="A1505" s="3" t="s">
        <v>149</v>
      </c>
      <c r="B1505" s="3" t="s">
        <v>134</v>
      </c>
      <c r="C1505" s="3" t="s">
        <v>220</v>
      </c>
      <c r="D1505" s="3">
        <v>2018</v>
      </c>
      <c r="E1505" s="3">
        <v>0</v>
      </c>
      <c r="F1505" t="s">
        <v>98</v>
      </c>
      <c r="I1505">
        <v>0</v>
      </c>
      <c r="J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 t="s">
        <v>13</v>
      </c>
      <c r="AI1505">
        <v>0</v>
      </c>
      <c r="AJ1505">
        <v>0</v>
      </c>
    </row>
    <row r="1506" spans="1:36" x14ac:dyDescent="0.25">
      <c r="A1506" s="3" t="s">
        <v>149</v>
      </c>
      <c r="B1506" s="3" t="s">
        <v>134</v>
      </c>
      <c r="C1506" s="3" t="s">
        <v>220</v>
      </c>
      <c r="D1506" s="3">
        <v>2018</v>
      </c>
      <c r="E1506" s="3">
        <v>0</v>
      </c>
      <c r="F1506" t="s">
        <v>99</v>
      </c>
      <c r="I1506">
        <v>0</v>
      </c>
      <c r="J1506">
        <v>26</v>
      </c>
      <c r="M1506">
        <v>0</v>
      </c>
      <c r="N1506">
        <v>0</v>
      </c>
      <c r="O1506">
        <v>0</v>
      </c>
      <c r="P1506">
        <v>9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160</v>
      </c>
      <c r="AF1506">
        <v>35</v>
      </c>
      <c r="AG1506">
        <v>35</v>
      </c>
      <c r="AH1506" t="s">
        <v>160</v>
      </c>
      <c r="AI1506">
        <v>0</v>
      </c>
      <c r="AJ1506" t="s">
        <v>228</v>
      </c>
    </row>
    <row r="1507" spans="1:36" x14ac:dyDescent="0.25">
      <c r="A1507" s="3" t="s">
        <v>149</v>
      </c>
      <c r="B1507" s="3" t="s">
        <v>134</v>
      </c>
      <c r="C1507" s="3" t="s">
        <v>220</v>
      </c>
      <c r="D1507" s="3">
        <v>2018</v>
      </c>
      <c r="E1507" s="3">
        <v>0</v>
      </c>
      <c r="F1507" t="s">
        <v>100</v>
      </c>
      <c r="I1507">
        <v>0</v>
      </c>
      <c r="J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 t="s">
        <v>13</v>
      </c>
      <c r="AI1507">
        <v>0</v>
      </c>
      <c r="AJ1507">
        <v>0</v>
      </c>
    </row>
    <row r="1508" spans="1:36" x14ac:dyDescent="0.25">
      <c r="A1508" s="3" t="s">
        <v>149</v>
      </c>
      <c r="B1508" s="3" t="s">
        <v>134</v>
      </c>
      <c r="C1508" s="3" t="s">
        <v>220</v>
      </c>
      <c r="D1508" s="3">
        <v>2018</v>
      </c>
      <c r="E1508" s="3">
        <v>0</v>
      </c>
      <c r="F1508" t="s">
        <v>101</v>
      </c>
      <c r="I1508">
        <v>0</v>
      </c>
      <c r="J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 t="s">
        <v>13</v>
      </c>
      <c r="AI1508">
        <v>0</v>
      </c>
      <c r="AJ1508">
        <v>0</v>
      </c>
    </row>
    <row r="1509" spans="1:36" x14ac:dyDescent="0.25">
      <c r="A1509" s="3" t="s">
        <v>149</v>
      </c>
      <c r="B1509" s="3" t="s">
        <v>134</v>
      </c>
      <c r="C1509" s="3" t="s">
        <v>220</v>
      </c>
      <c r="D1509" s="3">
        <v>2018</v>
      </c>
      <c r="E1509" s="3">
        <v>0</v>
      </c>
      <c r="F1509" t="s">
        <v>102</v>
      </c>
      <c r="I1509">
        <v>0</v>
      </c>
      <c r="J1509">
        <v>9</v>
      </c>
      <c r="M1509">
        <v>0</v>
      </c>
      <c r="N1509">
        <v>0</v>
      </c>
      <c r="O1509">
        <v>0</v>
      </c>
      <c r="P1509">
        <v>3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250</v>
      </c>
      <c r="AF1509">
        <v>12</v>
      </c>
      <c r="AG1509">
        <v>12</v>
      </c>
      <c r="AH1509" t="s">
        <v>160</v>
      </c>
      <c r="AI1509">
        <v>0</v>
      </c>
      <c r="AJ1509">
        <v>0</v>
      </c>
    </row>
    <row r="1510" spans="1:36" x14ac:dyDescent="0.25">
      <c r="A1510" s="3" t="s">
        <v>149</v>
      </c>
      <c r="B1510" s="3" t="s">
        <v>134</v>
      </c>
      <c r="C1510" s="3" t="s">
        <v>220</v>
      </c>
      <c r="D1510" s="3">
        <v>2018</v>
      </c>
      <c r="E1510" s="3">
        <v>0</v>
      </c>
      <c r="F1510" t="s">
        <v>103</v>
      </c>
      <c r="I1510">
        <v>0</v>
      </c>
      <c r="J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7</v>
      </c>
      <c r="AF1510">
        <v>0</v>
      </c>
      <c r="AG1510">
        <v>0</v>
      </c>
      <c r="AH1510" t="s">
        <v>13</v>
      </c>
      <c r="AI1510">
        <v>0</v>
      </c>
      <c r="AJ1510">
        <v>0</v>
      </c>
    </row>
    <row r="1511" spans="1:36" x14ac:dyDescent="0.25">
      <c r="A1511" s="3" t="s">
        <v>149</v>
      </c>
      <c r="B1511" s="3" t="s">
        <v>134</v>
      </c>
      <c r="C1511" s="3" t="s">
        <v>220</v>
      </c>
      <c r="D1511" s="3">
        <v>2018</v>
      </c>
      <c r="E1511" s="3">
        <v>0</v>
      </c>
      <c r="F1511" t="s">
        <v>104</v>
      </c>
      <c r="I1511">
        <v>0</v>
      </c>
      <c r="J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</row>
    <row r="1512" spans="1:36" x14ac:dyDescent="0.25">
      <c r="A1512" s="3" t="s">
        <v>149</v>
      </c>
      <c r="B1512" s="3" t="s">
        <v>134</v>
      </c>
      <c r="C1512" s="3" t="s">
        <v>220</v>
      </c>
      <c r="D1512" s="3">
        <v>2018</v>
      </c>
      <c r="E1512" s="3">
        <v>16</v>
      </c>
      <c r="F1512" t="s">
        <v>229</v>
      </c>
      <c r="I1512">
        <v>0</v>
      </c>
      <c r="J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17</v>
      </c>
      <c r="AF1512">
        <v>0</v>
      </c>
      <c r="AG1512">
        <v>0</v>
      </c>
      <c r="AH1512" t="s">
        <v>13</v>
      </c>
      <c r="AI1512">
        <v>0</v>
      </c>
      <c r="AJ1512">
        <v>0</v>
      </c>
    </row>
    <row r="1513" spans="1:36" x14ac:dyDescent="0.25">
      <c r="A1513" s="3" t="s">
        <v>149</v>
      </c>
      <c r="B1513" s="3" t="s">
        <v>134</v>
      </c>
      <c r="C1513" s="3" t="s">
        <v>220</v>
      </c>
      <c r="D1513" s="3">
        <v>2018</v>
      </c>
      <c r="E1513" s="3">
        <v>17</v>
      </c>
      <c r="F1513" t="s">
        <v>230</v>
      </c>
      <c r="I1513">
        <v>0</v>
      </c>
      <c r="J1513">
        <v>9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45</v>
      </c>
      <c r="AF1513">
        <v>9</v>
      </c>
      <c r="AG1513">
        <v>9</v>
      </c>
      <c r="AH1513" t="s">
        <v>231</v>
      </c>
      <c r="AI1513">
        <v>0</v>
      </c>
      <c r="AJ1513" t="s">
        <v>232</v>
      </c>
    </row>
    <row r="1514" spans="1:36" x14ac:dyDescent="0.25">
      <c r="A1514" s="3" t="s">
        <v>149</v>
      </c>
      <c r="B1514" s="3" t="s">
        <v>134</v>
      </c>
      <c r="C1514" s="3" t="s">
        <v>220</v>
      </c>
      <c r="D1514" s="3">
        <v>2018</v>
      </c>
      <c r="E1514" s="3">
        <v>18</v>
      </c>
      <c r="F1514" t="s">
        <v>233</v>
      </c>
      <c r="I1514">
        <v>0</v>
      </c>
      <c r="J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8</v>
      </c>
      <c r="AF1514">
        <v>0</v>
      </c>
      <c r="AG1514">
        <v>0</v>
      </c>
      <c r="AH1514" t="s">
        <v>13</v>
      </c>
      <c r="AI1514">
        <v>0</v>
      </c>
      <c r="AJ1514">
        <v>0</v>
      </c>
    </row>
    <row r="1515" spans="1:36" x14ac:dyDescent="0.25">
      <c r="A1515" s="3" t="s">
        <v>149</v>
      </c>
      <c r="B1515" s="3" t="s">
        <v>134</v>
      </c>
      <c r="C1515" s="3" t="s">
        <v>220</v>
      </c>
      <c r="D1515" s="3">
        <v>2018</v>
      </c>
      <c r="E1515" s="3">
        <v>19</v>
      </c>
      <c r="F1515">
        <v>0</v>
      </c>
      <c r="I1515">
        <v>0</v>
      </c>
      <c r="J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 t="s">
        <v>13</v>
      </c>
      <c r="AI1515">
        <v>0</v>
      </c>
      <c r="AJ1515">
        <v>0</v>
      </c>
    </row>
    <row r="1516" spans="1:36" x14ac:dyDescent="0.25">
      <c r="A1516" s="3" t="s">
        <v>149</v>
      </c>
      <c r="B1516" s="3" t="s">
        <v>134</v>
      </c>
      <c r="C1516" s="3" t="s">
        <v>220</v>
      </c>
      <c r="D1516" s="3">
        <v>2018</v>
      </c>
      <c r="E1516" s="3">
        <v>20</v>
      </c>
      <c r="F1516">
        <v>0</v>
      </c>
      <c r="I1516">
        <v>0</v>
      </c>
      <c r="J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 t="s">
        <v>13</v>
      </c>
      <c r="AI1516">
        <v>0</v>
      </c>
      <c r="AJ1516">
        <v>0</v>
      </c>
    </row>
    <row r="1517" spans="1:36" x14ac:dyDescent="0.25">
      <c r="A1517" s="3" t="s">
        <v>149</v>
      </c>
      <c r="B1517" s="3" t="s">
        <v>134</v>
      </c>
      <c r="C1517" s="3" t="s">
        <v>220</v>
      </c>
      <c r="D1517" s="3">
        <v>2018</v>
      </c>
      <c r="E1517" s="3">
        <v>21</v>
      </c>
      <c r="F1517">
        <v>0</v>
      </c>
      <c r="I1517">
        <v>0</v>
      </c>
      <c r="J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 t="s">
        <v>13</v>
      </c>
      <c r="AI1517">
        <v>0</v>
      </c>
      <c r="AJ1517">
        <v>0</v>
      </c>
    </row>
    <row r="1518" spans="1:36" x14ac:dyDescent="0.25">
      <c r="A1518" s="3" t="s">
        <v>149</v>
      </c>
      <c r="B1518" s="3" t="s">
        <v>134</v>
      </c>
      <c r="C1518" s="3" t="s">
        <v>220</v>
      </c>
      <c r="D1518" s="3">
        <v>2018</v>
      </c>
      <c r="E1518" s="3">
        <v>22</v>
      </c>
      <c r="F1518">
        <v>0</v>
      </c>
      <c r="I1518">
        <v>0</v>
      </c>
      <c r="J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 t="s">
        <v>13</v>
      </c>
      <c r="AI1518">
        <v>0</v>
      </c>
      <c r="AJ1518">
        <v>0</v>
      </c>
    </row>
    <row r="1519" spans="1:36" x14ac:dyDescent="0.25">
      <c r="A1519" s="3" t="s">
        <v>149</v>
      </c>
      <c r="B1519" s="3" t="s">
        <v>134</v>
      </c>
      <c r="C1519" s="3" t="s">
        <v>220</v>
      </c>
      <c r="D1519" s="3">
        <v>2018</v>
      </c>
      <c r="E1519" s="3">
        <v>23</v>
      </c>
      <c r="F1519">
        <v>0</v>
      </c>
      <c r="I1519">
        <v>0</v>
      </c>
      <c r="J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 t="s">
        <v>13</v>
      </c>
      <c r="AI1519">
        <v>0</v>
      </c>
      <c r="AJ1519">
        <v>0</v>
      </c>
    </row>
    <row r="1520" spans="1:36" x14ac:dyDescent="0.25">
      <c r="A1520" s="3" t="s">
        <v>149</v>
      </c>
      <c r="B1520" s="3" t="s">
        <v>134</v>
      </c>
      <c r="C1520" s="3" t="s">
        <v>220</v>
      </c>
      <c r="D1520" s="3">
        <v>2018</v>
      </c>
      <c r="E1520" s="3">
        <v>24</v>
      </c>
      <c r="F1520">
        <v>0</v>
      </c>
      <c r="I1520">
        <v>0</v>
      </c>
      <c r="J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 t="s">
        <v>13</v>
      </c>
      <c r="AI1520">
        <v>0</v>
      </c>
      <c r="AJ1520">
        <v>0</v>
      </c>
    </row>
    <row r="1521" spans="1:36" x14ac:dyDescent="0.25">
      <c r="A1521" s="3" t="s">
        <v>149</v>
      </c>
      <c r="B1521" s="3" t="s">
        <v>134</v>
      </c>
      <c r="C1521" s="3" t="s">
        <v>220</v>
      </c>
      <c r="D1521" s="3">
        <v>2018</v>
      </c>
      <c r="E1521" s="3">
        <v>25</v>
      </c>
      <c r="F1521">
        <v>0</v>
      </c>
      <c r="I1521">
        <v>0</v>
      </c>
      <c r="J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 t="s">
        <v>13</v>
      </c>
      <c r="AI1521">
        <v>0</v>
      </c>
      <c r="AJ1521">
        <v>0</v>
      </c>
    </row>
    <row r="1522" spans="1:36" x14ac:dyDescent="0.25">
      <c r="A1522" s="3" t="s">
        <v>149</v>
      </c>
      <c r="B1522" s="3" t="s">
        <v>234</v>
      </c>
      <c r="C1522" s="3" t="s">
        <v>235</v>
      </c>
      <c r="D1522" s="3">
        <v>2018</v>
      </c>
      <c r="E1522" s="3">
        <v>1</v>
      </c>
      <c r="F1522" t="s">
        <v>14</v>
      </c>
      <c r="I1522">
        <v>0</v>
      </c>
      <c r="J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 t="s">
        <v>13</v>
      </c>
      <c r="AI1522">
        <v>0</v>
      </c>
      <c r="AJ1522">
        <v>0</v>
      </c>
    </row>
    <row r="1523" spans="1:36" x14ac:dyDescent="0.25">
      <c r="A1523" s="3" t="s">
        <v>149</v>
      </c>
      <c r="B1523" s="3" t="s">
        <v>234</v>
      </c>
      <c r="C1523" s="3" t="s">
        <v>235</v>
      </c>
      <c r="D1523" s="3">
        <v>2018</v>
      </c>
      <c r="E1523" s="3" t="s">
        <v>15</v>
      </c>
      <c r="F1523" t="s">
        <v>16</v>
      </c>
      <c r="I1523">
        <v>0</v>
      </c>
      <c r="J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 t="s">
        <v>13</v>
      </c>
      <c r="AI1523">
        <v>0</v>
      </c>
      <c r="AJ1523">
        <v>0</v>
      </c>
    </row>
    <row r="1524" spans="1:36" x14ac:dyDescent="0.25">
      <c r="A1524" s="3" t="s">
        <v>149</v>
      </c>
      <c r="B1524" s="3" t="s">
        <v>234</v>
      </c>
      <c r="C1524" s="3" t="s">
        <v>235</v>
      </c>
      <c r="D1524" s="3">
        <v>2018</v>
      </c>
      <c r="E1524" s="3" t="s">
        <v>17</v>
      </c>
      <c r="F1524" t="s">
        <v>18</v>
      </c>
      <c r="I1524">
        <v>0</v>
      </c>
      <c r="J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 t="s">
        <v>13</v>
      </c>
      <c r="AI1524">
        <v>0</v>
      </c>
      <c r="AJ1524">
        <v>0</v>
      </c>
    </row>
    <row r="1525" spans="1:36" x14ac:dyDescent="0.25">
      <c r="A1525" s="3" t="s">
        <v>149</v>
      </c>
      <c r="B1525" s="3" t="s">
        <v>234</v>
      </c>
      <c r="C1525" s="3" t="s">
        <v>235</v>
      </c>
      <c r="D1525" s="3">
        <v>2018</v>
      </c>
      <c r="E1525" s="3" t="s">
        <v>19</v>
      </c>
      <c r="F1525" t="s">
        <v>20</v>
      </c>
      <c r="I1525">
        <v>0</v>
      </c>
      <c r="J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 t="s">
        <v>13</v>
      </c>
      <c r="AI1525">
        <v>0</v>
      </c>
      <c r="AJ1525">
        <v>0</v>
      </c>
    </row>
    <row r="1526" spans="1:36" x14ac:dyDescent="0.25">
      <c r="A1526" s="3" t="s">
        <v>149</v>
      </c>
      <c r="B1526" s="3" t="s">
        <v>234</v>
      </c>
      <c r="C1526" s="3" t="s">
        <v>235</v>
      </c>
      <c r="D1526" s="3">
        <v>2018</v>
      </c>
      <c r="E1526" s="3">
        <v>2</v>
      </c>
      <c r="F1526" t="s">
        <v>21</v>
      </c>
      <c r="I1526">
        <v>0</v>
      </c>
      <c r="J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 t="s">
        <v>13</v>
      </c>
      <c r="AI1526">
        <v>0</v>
      </c>
      <c r="AJ1526">
        <v>0</v>
      </c>
    </row>
    <row r="1527" spans="1:36" x14ac:dyDescent="0.25">
      <c r="A1527" s="3" t="s">
        <v>149</v>
      </c>
      <c r="B1527" s="3" t="s">
        <v>234</v>
      </c>
      <c r="C1527" s="3" t="s">
        <v>235</v>
      </c>
      <c r="D1527" s="3">
        <v>2018</v>
      </c>
      <c r="E1527" s="3" t="s">
        <v>22</v>
      </c>
      <c r="F1527" t="s">
        <v>16</v>
      </c>
      <c r="I1527">
        <v>0</v>
      </c>
      <c r="J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 t="s">
        <v>13</v>
      </c>
      <c r="AI1527">
        <v>0</v>
      </c>
      <c r="AJ1527">
        <v>0</v>
      </c>
    </row>
    <row r="1528" spans="1:36" x14ac:dyDescent="0.25">
      <c r="A1528" s="3" t="s">
        <v>149</v>
      </c>
      <c r="B1528" s="3" t="s">
        <v>234</v>
      </c>
      <c r="C1528" s="3" t="s">
        <v>235</v>
      </c>
      <c r="D1528" s="3">
        <v>2018</v>
      </c>
      <c r="E1528" s="3" t="s">
        <v>23</v>
      </c>
      <c r="F1528" t="s">
        <v>20</v>
      </c>
      <c r="I1528">
        <v>0</v>
      </c>
      <c r="J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 t="s">
        <v>13</v>
      </c>
      <c r="AI1528">
        <v>0</v>
      </c>
      <c r="AJ1528">
        <v>0</v>
      </c>
    </row>
    <row r="1529" spans="1:36" x14ac:dyDescent="0.25">
      <c r="A1529" s="3" t="s">
        <v>149</v>
      </c>
      <c r="B1529" s="3" t="s">
        <v>234</v>
      </c>
      <c r="C1529" s="3" t="s">
        <v>235</v>
      </c>
      <c r="D1529" s="3">
        <v>2018</v>
      </c>
      <c r="E1529" s="3">
        <v>3</v>
      </c>
      <c r="F1529" t="s">
        <v>24</v>
      </c>
      <c r="I1529">
        <v>0</v>
      </c>
      <c r="J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 t="s">
        <v>13</v>
      </c>
      <c r="AI1529">
        <v>0</v>
      </c>
      <c r="AJ1529">
        <v>0</v>
      </c>
    </row>
    <row r="1530" spans="1:36" x14ac:dyDescent="0.25">
      <c r="A1530" s="3" t="s">
        <v>149</v>
      </c>
      <c r="B1530" s="3" t="s">
        <v>234</v>
      </c>
      <c r="C1530" s="3" t="s">
        <v>235</v>
      </c>
      <c r="D1530" s="3">
        <v>2018</v>
      </c>
      <c r="E1530" s="3" t="s">
        <v>25</v>
      </c>
      <c r="F1530" t="s">
        <v>16</v>
      </c>
      <c r="I1530">
        <v>0</v>
      </c>
      <c r="J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 t="s">
        <v>13</v>
      </c>
      <c r="AI1530">
        <v>0</v>
      </c>
      <c r="AJ1530">
        <v>0</v>
      </c>
    </row>
    <row r="1531" spans="1:36" x14ac:dyDescent="0.25">
      <c r="A1531" s="3" t="s">
        <v>149</v>
      </c>
      <c r="B1531" s="3" t="s">
        <v>234</v>
      </c>
      <c r="C1531" s="3" t="s">
        <v>235</v>
      </c>
      <c r="D1531" s="3">
        <v>2018</v>
      </c>
      <c r="E1531" s="3" t="s">
        <v>26</v>
      </c>
      <c r="F1531" t="s">
        <v>20</v>
      </c>
      <c r="I1531">
        <v>0</v>
      </c>
      <c r="J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 t="s">
        <v>13</v>
      </c>
      <c r="AI1531">
        <v>0</v>
      </c>
      <c r="AJ1531">
        <v>0</v>
      </c>
    </row>
    <row r="1532" spans="1:36" x14ac:dyDescent="0.25">
      <c r="A1532" s="3" t="s">
        <v>149</v>
      </c>
      <c r="B1532" s="3" t="s">
        <v>234</v>
      </c>
      <c r="C1532" s="3" t="s">
        <v>235</v>
      </c>
      <c r="D1532" s="3">
        <v>2018</v>
      </c>
      <c r="E1532" s="3">
        <v>4</v>
      </c>
      <c r="F1532" t="s">
        <v>27</v>
      </c>
      <c r="I1532">
        <v>0</v>
      </c>
      <c r="J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 t="s">
        <v>13</v>
      </c>
      <c r="AI1532">
        <v>0</v>
      </c>
      <c r="AJ1532">
        <v>0</v>
      </c>
    </row>
    <row r="1533" spans="1:36" x14ac:dyDescent="0.25">
      <c r="A1533" s="3" t="s">
        <v>149</v>
      </c>
      <c r="B1533" s="3" t="s">
        <v>234</v>
      </c>
      <c r="C1533" s="3" t="s">
        <v>235</v>
      </c>
      <c r="D1533" s="3">
        <v>2018</v>
      </c>
      <c r="E1533" s="3" t="s">
        <v>28</v>
      </c>
      <c r="F1533" t="s">
        <v>16</v>
      </c>
      <c r="I1533">
        <v>0</v>
      </c>
      <c r="J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 t="s">
        <v>13</v>
      </c>
      <c r="AI1533">
        <v>0</v>
      </c>
      <c r="AJ1533">
        <v>0</v>
      </c>
    </row>
    <row r="1534" spans="1:36" x14ac:dyDescent="0.25">
      <c r="A1534" s="3" t="s">
        <v>149</v>
      </c>
      <c r="B1534" s="3" t="s">
        <v>234</v>
      </c>
      <c r="C1534" s="3" t="s">
        <v>235</v>
      </c>
      <c r="D1534" s="3">
        <v>2018</v>
      </c>
      <c r="E1534" s="3" t="s">
        <v>29</v>
      </c>
      <c r="F1534" t="s">
        <v>20</v>
      </c>
      <c r="I1534">
        <v>0</v>
      </c>
      <c r="J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 t="s">
        <v>13</v>
      </c>
      <c r="AI1534">
        <v>0</v>
      </c>
      <c r="AJ1534">
        <v>0</v>
      </c>
    </row>
    <row r="1535" spans="1:36" x14ac:dyDescent="0.25">
      <c r="A1535" s="3" t="s">
        <v>149</v>
      </c>
      <c r="B1535" s="3" t="s">
        <v>234</v>
      </c>
      <c r="C1535" s="3" t="s">
        <v>235</v>
      </c>
      <c r="D1535" s="3">
        <v>2018</v>
      </c>
      <c r="E1535" s="3">
        <v>5</v>
      </c>
      <c r="F1535" t="s">
        <v>30</v>
      </c>
      <c r="I1535">
        <v>0</v>
      </c>
      <c r="J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15</v>
      </c>
      <c r="AF1535">
        <v>0</v>
      </c>
      <c r="AG1535">
        <v>0</v>
      </c>
      <c r="AH1535" t="s">
        <v>236</v>
      </c>
      <c r="AI1535">
        <v>0</v>
      </c>
      <c r="AJ1535" t="s">
        <v>237</v>
      </c>
    </row>
    <row r="1536" spans="1:36" x14ac:dyDescent="0.25">
      <c r="A1536" s="3" t="s">
        <v>149</v>
      </c>
      <c r="B1536" s="3" t="s">
        <v>234</v>
      </c>
      <c r="C1536" s="3" t="s">
        <v>235</v>
      </c>
      <c r="D1536" s="3">
        <v>2018</v>
      </c>
      <c r="E1536" s="3" t="s">
        <v>31</v>
      </c>
      <c r="F1536" t="s">
        <v>32</v>
      </c>
      <c r="I1536">
        <v>0</v>
      </c>
      <c r="J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10</v>
      </c>
      <c r="AF1536">
        <v>0</v>
      </c>
      <c r="AG1536">
        <v>0</v>
      </c>
      <c r="AH1536" t="s">
        <v>238</v>
      </c>
      <c r="AI1536">
        <v>0</v>
      </c>
      <c r="AJ1536" t="s">
        <v>239</v>
      </c>
    </row>
    <row r="1537" spans="1:36" x14ac:dyDescent="0.25">
      <c r="A1537" s="3" t="s">
        <v>149</v>
      </c>
      <c r="B1537" s="3" t="s">
        <v>234</v>
      </c>
      <c r="C1537" s="3" t="s">
        <v>235</v>
      </c>
      <c r="D1537" s="3">
        <v>2018</v>
      </c>
      <c r="E1537" s="3" t="s">
        <v>33</v>
      </c>
      <c r="F1537" t="s">
        <v>34</v>
      </c>
      <c r="I1537">
        <v>0</v>
      </c>
      <c r="J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 t="s">
        <v>13</v>
      </c>
      <c r="AI1537">
        <v>0</v>
      </c>
      <c r="AJ1537">
        <v>0</v>
      </c>
    </row>
    <row r="1538" spans="1:36" x14ac:dyDescent="0.25">
      <c r="A1538" s="3" t="s">
        <v>149</v>
      </c>
      <c r="B1538" s="3" t="s">
        <v>234</v>
      </c>
      <c r="C1538" s="3" t="s">
        <v>235</v>
      </c>
      <c r="D1538" s="3">
        <v>2018</v>
      </c>
      <c r="E1538" s="3" t="s">
        <v>35</v>
      </c>
      <c r="F1538" t="s">
        <v>36</v>
      </c>
      <c r="I1538">
        <v>0</v>
      </c>
      <c r="J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15</v>
      </c>
      <c r="AF1538">
        <v>0</v>
      </c>
      <c r="AG1538">
        <v>0</v>
      </c>
      <c r="AH1538" t="s">
        <v>170</v>
      </c>
      <c r="AI1538" t="s">
        <v>240</v>
      </c>
      <c r="AJ1538" t="s">
        <v>241</v>
      </c>
    </row>
    <row r="1539" spans="1:36" x14ac:dyDescent="0.25">
      <c r="A1539" s="3" t="s">
        <v>149</v>
      </c>
      <c r="B1539" s="3" t="s">
        <v>234</v>
      </c>
      <c r="C1539" s="3" t="s">
        <v>235</v>
      </c>
      <c r="D1539" s="3">
        <v>2018</v>
      </c>
      <c r="E1539" s="3" t="s">
        <v>37</v>
      </c>
      <c r="F1539" t="s">
        <v>38</v>
      </c>
      <c r="I1539">
        <v>0</v>
      </c>
      <c r="J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7</v>
      </c>
      <c r="AF1539">
        <v>0</v>
      </c>
      <c r="AG1539">
        <v>0</v>
      </c>
      <c r="AH1539" t="s">
        <v>238</v>
      </c>
      <c r="AI1539" t="s">
        <v>242</v>
      </c>
      <c r="AJ1539">
        <v>0</v>
      </c>
    </row>
    <row r="1540" spans="1:36" x14ac:dyDescent="0.25">
      <c r="A1540" s="3" t="s">
        <v>149</v>
      </c>
      <c r="B1540" s="3" t="s">
        <v>234</v>
      </c>
      <c r="C1540" s="3" t="s">
        <v>235</v>
      </c>
      <c r="D1540" s="3">
        <v>2018</v>
      </c>
      <c r="E1540" s="3" t="s">
        <v>39</v>
      </c>
      <c r="F1540" t="s">
        <v>40</v>
      </c>
      <c r="I1540">
        <v>0</v>
      </c>
      <c r="J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 t="s">
        <v>13</v>
      </c>
      <c r="AI1540">
        <v>0</v>
      </c>
      <c r="AJ1540">
        <v>0</v>
      </c>
    </row>
    <row r="1541" spans="1:36" x14ac:dyDescent="0.25">
      <c r="A1541" s="3" t="s">
        <v>149</v>
      </c>
      <c r="B1541" s="3" t="s">
        <v>234</v>
      </c>
      <c r="C1541" s="3" t="s">
        <v>235</v>
      </c>
      <c r="D1541" s="3">
        <v>2018</v>
      </c>
      <c r="E1541" s="3" t="s">
        <v>41</v>
      </c>
      <c r="F1541">
        <v>0</v>
      </c>
      <c r="I1541">
        <v>0</v>
      </c>
      <c r="J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 t="s">
        <v>13</v>
      </c>
      <c r="AI1541">
        <v>0</v>
      </c>
      <c r="AJ1541">
        <v>0</v>
      </c>
    </row>
    <row r="1542" spans="1:36" x14ac:dyDescent="0.25">
      <c r="A1542" s="3" t="s">
        <v>149</v>
      </c>
      <c r="B1542" s="3" t="s">
        <v>234</v>
      </c>
      <c r="C1542" s="3" t="s">
        <v>235</v>
      </c>
      <c r="D1542" s="3">
        <v>2018</v>
      </c>
      <c r="E1542" s="3">
        <v>6</v>
      </c>
      <c r="F1542" t="s">
        <v>42</v>
      </c>
      <c r="I1542">
        <v>0</v>
      </c>
      <c r="J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 t="s">
        <v>13</v>
      </c>
      <c r="AI1542">
        <v>0</v>
      </c>
      <c r="AJ1542">
        <v>0</v>
      </c>
    </row>
    <row r="1543" spans="1:36" x14ac:dyDescent="0.25">
      <c r="A1543" s="3" t="s">
        <v>149</v>
      </c>
      <c r="B1543" s="3" t="s">
        <v>234</v>
      </c>
      <c r="C1543" s="3" t="s">
        <v>235</v>
      </c>
      <c r="D1543" s="3">
        <v>2018</v>
      </c>
      <c r="E1543" s="3" t="s">
        <v>43</v>
      </c>
      <c r="F1543" t="s">
        <v>44</v>
      </c>
      <c r="I1543">
        <v>0</v>
      </c>
      <c r="J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 t="s">
        <v>13</v>
      </c>
      <c r="AI1543">
        <v>0</v>
      </c>
      <c r="AJ1543">
        <v>0</v>
      </c>
    </row>
    <row r="1544" spans="1:36" x14ac:dyDescent="0.25">
      <c r="A1544" s="3" t="s">
        <v>149</v>
      </c>
      <c r="B1544" s="3" t="s">
        <v>234</v>
      </c>
      <c r="C1544" s="3" t="s">
        <v>235</v>
      </c>
      <c r="D1544" s="3">
        <v>2018</v>
      </c>
      <c r="E1544" s="3" t="s">
        <v>45</v>
      </c>
      <c r="F1544" t="s">
        <v>46</v>
      </c>
      <c r="I1544">
        <v>0</v>
      </c>
      <c r="J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 t="s">
        <v>13</v>
      </c>
      <c r="AI1544">
        <v>0</v>
      </c>
      <c r="AJ1544">
        <v>0</v>
      </c>
    </row>
    <row r="1545" spans="1:36" x14ac:dyDescent="0.25">
      <c r="A1545" s="3" t="s">
        <v>149</v>
      </c>
      <c r="B1545" s="3" t="s">
        <v>234</v>
      </c>
      <c r="C1545" s="3" t="s">
        <v>235</v>
      </c>
      <c r="D1545" s="3">
        <v>2018</v>
      </c>
      <c r="E1545" s="3" t="s">
        <v>47</v>
      </c>
      <c r="F1545" t="s">
        <v>48</v>
      </c>
      <c r="I1545">
        <v>0</v>
      </c>
      <c r="J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 t="s">
        <v>13</v>
      </c>
      <c r="AI1545">
        <v>0</v>
      </c>
      <c r="AJ1545">
        <v>0</v>
      </c>
    </row>
    <row r="1546" spans="1:36" x14ac:dyDescent="0.25">
      <c r="A1546" s="3" t="s">
        <v>149</v>
      </c>
      <c r="B1546" s="3" t="s">
        <v>234</v>
      </c>
      <c r="C1546" s="3" t="s">
        <v>235</v>
      </c>
      <c r="D1546" s="3">
        <v>2018</v>
      </c>
      <c r="E1546" s="3">
        <v>7</v>
      </c>
      <c r="F1546" t="s">
        <v>49</v>
      </c>
      <c r="I1546">
        <v>0</v>
      </c>
      <c r="J1546">
        <v>0</v>
      </c>
      <c r="M1546">
        <v>0</v>
      </c>
      <c r="N1546">
        <v>3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15</v>
      </c>
      <c r="AF1546">
        <v>3</v>
      </c>
      <c r="AG1546">
        <v>14</v>
      </c>
      <c r="AH1546" t="s">
        <v>162</v>
      </c>
      <c r="AI1546" t="s">
        <v>243</v>
      </c>
      <c r="AJ1546">
        <v>0</v>
      </c>
    </row>
    <row r="1547" spans="1:36" x14ac:dyDescent="0.25">
      <c r="A1547" s="3" t="s">
        <v>149</v>
      </c>
      <c r="B1547" s="3" t="s">
        <v>234</v>
      </c>
      <c r="C1547" s="3" t="s">
        <v>235</v>
      </c>
      <c r="D1547" s="3">
        <v>2018</v>
      </c>
      <c r="E1547" s="3" t="s">
        <v>50</v>
      </c>
      <c r="F1547" t="s">
        <v>44</v>
      </c>
      <c r="I1547">
        <v>0</v>
      </c>
      <c r="J1547">
        <v>3</v>
      </c>
      <c r="M1547">
        <v>0</v>
      </c>
      <c r="N1547">
        <v>6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15</v>
      </c>
      <c r="AF1547">
        <v>9</v>
      </c>
      <c r="AG1547">
        <v>33</v>
      </c>
      <c r="AH1547" t="s">
        <v>162</v>
      </c>
      <c r="AI1547" t="s">
        <v>243</v>
      </c>
      <c r="AJ1547">
        <v>0</v>
      </c>
    </row>
    <row r="1548" spans="1:36" x14ac:dyDescent="0.25">
      <c r="A1548" s="3" t="s">
        <v>149</v>
      </c>
      <c r="B1548" s="3" t="s">
        <v>234</v>
      </c>
      <c r="C1548" s="3" t="s">
        <v>235</v>
      </c>
      <c r="D1548" s="3">
        <v>2018</v>
      </c>
      <c r="E1548" s="3" t="s">
        <v>51</v>
      </c>
      <c r="F1548" t="s">
        <v>46</v>
      </c>
      <c r="I1548">
        <v>0</v>
      </c>
      <c r="J1548">
        <v>0</v>
      </c>
      <c r="M1548">
        <v>0</v>
      </c>
      <c r="N1548">
        <v>3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15</v>
      </c>
      <c r="AF1548">
        <v>3</v>
      </c>
      <c r="AG1548">
        <v>14</v>
      </c>
      <c r="AH1548" t="s">
        <v>162</v>
      </c>
      <c r="AI1548" t="s">
        <v>243</v>
      </c>
      <c r="AJ1548">
        <v>0</v>
      </c>
    </row>
    <row r="1549" spans="1:36" x14ac:dyDescent="0.25">
      <c r="A1549" s="3" t="s">
        <v>149</v>
      </c>
      <c r="B1549" s="3" t="s">
        <v>234</v>
      </c>
      <c r="C1549" s="3" t="s">
        <v>235</v>
      </c>
      <c r="D1549" s="3">
        <v>2018</v>
      </c>
      <c r="E1549" s="3" t="s">
        <v>52</v>
      </c>
      <c r="F1549" t="s">
        <v>53</v>
      </c>
      <c r="I1549">
        <v>0</v>
      </c>
      <c r="J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 t="s">
        <v>13</v>
      </c>
      <c r="AI1549">
        <v>0</v>
      </c>
      <c r="AJ1549">
        <v>0</v>
      </c>
    </row>
    <row r="1550" spans="1:36" x14ac:dyDescent="0.25">
      <c r="A1550" s="3" t="s">
        <v>149</v>
      </c>
      <c r="B1550" s="3" t="s">
        <v>234</v>
      </c>
      <c r="C1550" s="3" t="s">
        <v>235</v>
      </c>
      <c r="D1550" s="3">
        <v>2018</v>
      </c>
      <c r="E1550" s="3">
        <v>8</v>
      </c>
      <c r="F1550" t="s">
        <v>54</v>
      </c>
      <c r="I1550">
        <v>0</v>
      </c>
      <c r="J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 t="s">
        <v>13</v>
      </c>
      <c r="AI1550">
        <v>0</v>
      </c>
      <c r="AJ1550">
        <v>0</v>
      </c>
    </row>
    <row r="1551" spans="1:36" x14ac:dyDescent="0.25">
      <c r="A1551" s="3" t="s">
        <v>149</v>
      </c>
      <c r="B1551" s="3" t="s">
        <v>234</v>
      </c>
      <c r="C1551" s="3" t="s">
        <v>235</v>
      </c>
      <c r="D1551" s="3">
        <v>2018</v>
      </c>
      <c r="E1551" s="3" t="s">
        <v>55</v>
      </c>
      <c r="F1551" t="s">
        <v>16</v>
      </c>
      <c r="I1551">
        <v>0</v>
      </c>
      <c r="J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 t="s">
        <v>13</v>
      </c>
      <c r="AI1551">
        <v>0</v>
      </c>
      <c r="AJ1551">
        <v>0</v>
      </c>
    </row>
    <row r="1552" spans="1:36" x14ac:dyDescent="0.25">
      <c r="A1552" s="3" t="s">
        <v>149</v>
      </c>
      <c r="B1552" s="3" t="s">
        <v>234</v>
      </c>
      <c r="C1552" s="3" t="s">
        <v>235</v>
      </c>
      <c r="D1552" s="3">
        <v>2018</v>
      </c>
      <c r="E1552" s="3" t="s">
        <v>56</v>
      </c>
      <c r="F1552" t="s">
        <v>20</v>
      </c>
      <c r="I1552">
        <v>0</v>
      </c>
      <c r="J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 t="s">
        <v>13</v>
      </c>
      <c r="AI1552">
        <v>0</v>
      </c>
      <c r="AJ1552">
        <v>0</v>
      </c>
    </row>
    <row r="1553" spans="1:36" x14ac:dyDescent="0.25">
      <c r="A1553" s="3" t="s">
        <v>149</v>
      </c>
      <c r="B1553" s="3" t="s">
        <v>234</v>
      </c>
      <c r="C1553" s="3" t="s">
        <v>235</v>
      </c>
      <c r="D1553" s="3">
        <v>2018</v>
      </c>
      <c r="E1553" s="3" t="s">
        <v>57</v>
      </c>
      <c r="F1553" t="s">
        <v>58</v>
      </c>
      <c r="I1553">
        <v>0</v>
      </c>
      <c r="J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 t="s">
        <v>13</v>
      </c>
      <c r="AI1553">
        <v>0</v>
      </c>
      <c r="AJ1553">
        <v>0</v>
      </c>
    </row>
    <row r="1554" spans="1:36" x14ac:dyDescent="0.25">
      <c r="A1554" s="3" t="s">
        <v>149</v>
      </c>
      <c r="B1554" s="3" t="s">
        <v>234</v>
      </c>
      <c r="C1554" s="3" t="s">
        <v>235</v>
      </c>
      <c r="D1554" s="3">
        <v>2018</v>
      </c>
      <c r="E1554" s="3">
        <v>9</v>
      </c>
      <c r="F1554" t="s">
        <v>59</v>
      </c>
      <c r="I1554">
        <v>0</v>
      </c>
      <c r="J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 t="s">
        <v>13</v>
      </c>
      <c r="AI1554">
        <v>0</v>
      </c>
      <c r="AJ1554">
        <v>0</v>
      </c>
    </row>
    <row r="1555" spans="1:36" x14ac:dyDescent="0.25">
      <c r="A1555" s="3" t="s">
        <v>149</v>
      </c>
      <c r="B1555" s="3" t="s">
        <v>234</v>
      </c>
      <c r="C1555" s="3" t="s">
        <v>235</v>
      </c>
      <c r="D1555" s="3">
        <v>2018</v>
      </c>
      <c r="E1555" s="3">
        <v>10</v>
      </c>
      <c r="F1555" t="s">
        <v>60</v>
      </c>
      <c r="I1555">
        <v>0</v>
      </c>
      <c r="J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 t="s">
        <v>13</v>
      </c>
      <c r="AI1555">
        <v>0</v>
      </c>
      <c r="AJ1555">
        <v>0</v>
      </c>
    </row>
    <row r="1556" spans="1:36" x14ac:dyDescent="0.25">
      <c r="A1556" s="3" t="s">
        <v>149</v>
      </c>
      <c r="B1556" s="3" t="s">
        <v>234</v>
      </c>
      <c r="C1556" s="3" t="s">
        <v>235</v>
      </c>
      <c r="D1556" s="3">
        <v>2018</v>
      </c>
      <c r="E1556" s="3">
        <v>11</v>
      </c>
      <c r="F1556" t="s">
        <v>61</v>
      </c>
      <c r="I1556">
        <v>0</v>
      </c>
      <c r="J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 t="s">
        <v>13</v>
      </c>
      <c r="AI1556">
        <v>0</v>
      </c>
      <c r="AJ1556">
        <v>0</v>
      </c>
    </row>
    <row r="1557" spans="1:36" x14ac:dyDescent="0.25">
      <c r="A1557" s="3" t="s">
        <v>149</v>
      </c>
      <c r="B1557" s="3" t="s">
        <v>234</v>
      </c>
      <c r="C1557" s="3" t="s">
        <v>235</v>
      </c>
      <c r="D1557" s="3">
        <v>2018</v>
      </c>
      <c r="E1557" s="3" t="s">
        <v>62</v>
      </c>
      <c r="F1557" t="s">
        <v>63</v>
      </c>
      <c r="I1557">
        <v>0</v>
      </c>
      <c r="J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 t="s">
        <v>13</v>
      </c>
      <c r="AI1557">
        <v>0</v>
      </c>
      <c r="AJ1557">
        <v>0</v>
      </c>
    </row>
    <row r="1558" spans="1:36" x14ac:dyDescent="0.25">
      <c r="A1558" s="3" t="s">
        <v>149</v>
      </c>
      <c r="B1558" s="3" t="s">
        <v>234</v>
      </c>
      <c r="C1558" s="3" t="s">
        <v>235</v>
      </c>
      <c r="D1558" s="3">
        <v>2018</v>
      </c>
      <c r="E1558" s="3" t="s">
        <v>64</v>
      </c>
      <c r="F1558" t="s">
        <v>65</v>
      </c>
      <c r="I1558">
        <v>0</v>
      </c>
      <c r="J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 t="s">
        <v>13</v>
      </c>
      <c r="AI1558">
        <v>0</v>
      </c>
      <c r="AJ1558">
        <v>0</v>
      </c>
    </row>
    <row r="1559" spans="1:36" x14ac:dyDescent="0.25">
      <c r="A1559" s="3" t="s">
        <v>149</v>
      </c>
      <c r="B1559" s="3" t="s">
        <v>234</v>
      </c>
      <c r="C1559" s="3" t="s">
        <v>235</v>
      </c>
      <c r="D1559" s="3">
        <v>2018</v>
      </c>
      <c r="E1559" s="3" t="s">
        <v>66</v>
      </c>
      <c r="F1559" t="s">
        <v>20</v>
      </c>
      <c r="I1559">
        <v>0</v>
      </c>
      <c r="J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 t="s">
        <v>13</v>
      </c>
      <c r="AI1559">
        <v>0</v>
      </c>
      <c r="AJ1559">
        <v>0</v>
      </c>
    </row>
    <row r="1560" spans="1:36" x14ac:dyDescent="0.25">
      <c r="A1560" s="3" t="s">
        <v>149</v>
      </c>
      <c r="B1560" s="3" t="s">
        <v>234</v>
      </c>
      <c r="C1560" s="3" t="s">
        <v>235</v>
      </c>
      <c r="D1560" s="3">
        <v>2018</v>
      </c>
      <c r="E1560" s="3" t="s">
        <v>67</v>
      </c>
      <c r="F1560" t="s">
        <v>18</v>
      </c>
      <c r="I1560">
        <v>0</v>
      </c>
      <c r="J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 t="s">
        <v>13</v>
      </c>
      <c r="AI1560">
        <v>0</v>
      </c>
      <c r="AJ1560">
        <v>0</v>
      </c>
    </row>
    <row r="1561" spans="1:36" x14ac:dyDescent="0.25">
      <c r="A1561" s="3" t="s">
        <v>149</v>
      </c>
      <c r="B1561" s="3" t="s">
        <v>234</v>
      </c>
      <c r="C1561" s="3" t="s">
        <v>235</v>
      </c>
      <c r="D1561" s="3">
        <v>2018</v>
      </c>
      <c r="E1561" s="3">
        <v>12</v>
      </c>
      <c r="F1561" t="s">
        <v>68</v>
      </c>
      <c r="I1561">
        <v>0</v>
      </c>
      <c r="J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 t="s">
        <v>13</v>
      </c>
      <c r="AI1561">
        <v>0</v>
      </c>
      <c r="AJ1561">
        <v>0</v>
      </c>
    </row>
    <row r="1562" spans="1:36" x14ac:dyDescent="0.25">
      <c r="A1562" s="3" t="s">
        <v>149</v>
      </c>
      <c r="B1562" s="3" t="s">
        <v>234</v>
      </c>
      <c r="C1562" s="3" t="s">
        <v>235</v>
      </c>
      <c r="D1562" s="3">
        <v>2018</v>
      </c>
      <c r="E1562" s="3" t="s">
        <v>69</v>
      </c>
      <c r="F1562" t="s">
        <v>70</v>
      </c>
      <c r="I1562">
        <v>0</v>
      </c>
      <c r="J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 t="s">
        <v>13</v>
      </c>
      <c r="AI1562">
        <v>0</v>
      </c>
      <c r="AJ1562">
        <v>0</v>
      </c>
    </row>
    <row r="1563" spans="1:36" x14ac:dyDescent="0.25">
      <c r="A1563" s="3" t="s">
        <v>149</v>
      </c>
      <c r="B1563" s="3" t="s">
        <v>234</v>
      </c>
      <c r="C1563" s="3" t="s">
        <v>235</v>
      </c>
      <c r="D1563" s="3">
        <v>2018</v>
      </c>
      <c r="E1563" s="3" t="s">
        <v>71</v>
      </c>
      <c r="F1563" t="s">
        <v>72</v>
      </c>
      <c r="I1563">
        <v>0</v>
      </c>
      <c r="J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 t="s">
        <v>13</v>
      </c>
      <c r="AI1563">
        <v>0</v>
      </c>
      <c r="AJ1563">
        <v>0</v>
      </c>
    </row>
    <row r="1564" spans="1:36" x14ac:dyDescent="0.25">
      <c r="A1564" s="3" t="s">
        <v>149</v>
      </c>
      <c r="B1564" s="3" t="s">
        <v>234</v>
      </c>
      <c r="C1564" s="3" t="s">
        <v>235</v>
      </c>
      <c r="D1564" s="3">
        <v>2018</v>
      </c>
      <c r="E1564" s="3" t="s">
        <v>73</v>
      </c>
      <c r="F1564" t="s">
        <v>16</v>
      </c>
      <c r="I1564">
        <v>0</v>
      </c>
      <c r="J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 t="s">
        <v>13</v>
      </c>
      <c r="AI1564">
        <v>0</v>
      </c>
      <c r="AJ1564">
        <v>0</v>
      </c>
    </row>
    <row r="1565" spans="1:36" x14ac:dyDescent="0.25">
      <c r="A1565" s="3" t="s">
        <v>149</v>
      </c>
      <c r="B1565" s="3" t="s">
        <v>234</v>
      </c>
      <c r="C1565" s="3" t="s">
        <v>235</v>
      </c>
      <c r="D1565" s="3">
        <v>2018</v>
      </c>
      <c r="E1565" s="3" t="s">
        <v>74</v>
      </c>
      <c r="F1565" t="s">
        <v>20</v>
      </c>
      <c r="I1565">
        <v>0</v>
      </c>
      <c r="J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 t="s">
        <v>13</v>
      </c>
      <c r="AI1565">
        <v>0</v>
      </c>
      <c r="AJ1565">
        <v>0</v>
      </c>
    </row>
    <row r="1566" spans="1:36" x14ac:dyDescent="0.25">
      <c r="A1566" s="3" t="s">
        <v>149</v>
      </c>
      <c r="B1566" s="3" t="s">
        <v>234</v>
      </c>
      <c r="C1566" s="3" t="s">
        <v>235</v>
      </c>
      <c r="D1566" s="3">
        <v>2018</v>
      </c>
      <c r="E1566" s="3">
        <v>0</v>
      </c>
      <c r="F1566" t="s">
        <v>75</v>
      </c>
      <c r="I1566">
        <v>0</v>
      </c>
      <c r="J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</row>
    <row r="1567" spans="1:36" x14ac:dyDescent="0.25">
      <c r="A1567" s="3" t="s">
        <v>149</v>
      </c>
      <c r="B1567" s="3" t="s">
        <v>234</v>
      </c>
      <c r="C1567" s="3" t="s">
        <v>235</v>
      </c>
      <c r="D1567" s="3">
        <v>2018</v>
      </c>
      <c r="E1567" s="3">
        <v>13</v>
      </c>
      <c r="F1567" t="s">
        <v>76</v>
      </c>
      <c r="I1567">
        <v>0</v>
      </c>
      <c r="J1567">
        <v>1</v>
      </c>
      <c r="M1567">
        <v>0</v>
      </c>
      <c r="N1567">
        <v>0</v>
      </c>
      <c r="O1567">
        <v>0</v>
      </c>
      <c r="P1567">
        <v>1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5</v>
      </c>
      <c r="AF1567">
        <v>2</v>
      </c>
      <c r="AG1567">
        <v>4</v>
      </c>
      <c r="AH1567" t="s">
        <v>160</v>
      </c>
      <c r="AI1567">
        <v>0</v>
      </c>
      <c r="AJ1567">
        <v>0</v>
      </c>
    </row>
    <row r="1568" spans="1:36" x14ac:dyDescent="0.25">
      <c r="A1568" s="3" t="s">
        <v>149</v>
      </c>
      <c r="B1568" s="3" t="s">
        <v>234</v>
      </c>
      <c r="C1568" s="3" t="s">
        <v>235</v>
      </c>
      <c r="D1568" s="3">
        <v>2018</v>
      </c>
      <c r="E1568" s="3" t="s">
        <v>77</v>
      </c>
      <c r="F1568" t="s">
        <v>78</v>
      </c>
      <c r="I1568">
        <v>0</v>
      </c>
      <c r="J1568">
        <v>0</v>
      </c>
      <c r="M1568">
        <v>0</v>
      </c>
      <c r="N1568">
        <v>0</v>
      </c>
      <c r="O1568">
        <v>0</v>
      </c>
      <c r="P1568">
        <v>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5</v>
      </c>
      <c r="AF1568">
        <v>1</v>
      </c>
      <c r="AG1568">
        <v>3</v>
      </c>
      <c r="AH1568" t="s">
        <v>160</v>
      </c>
      <c r="AI1568">
        <v>0</v>
      </c>
      <c r="AJ1568">
        <v>0</v>
      </c>
    </row>
    <row r="1569" spans="1:36" x14ac:dyDescent="0.25">
      <c r="A1569" s="3" t="s">
        <v>149</v>
      </c>
      <c r="B1569" s="3" t="s">
        <v>234</v>
      </c>
      <c r="C1569" s="3" t="s">
        <v>235</v>
      </c>
      <c r="D1569" s="3">
        <v>2018</v>
      </c>
      <c r="E1569" s="3" t="s">
        <v>79</v>
      </c>
      <c r="F1569" t="s">
        <v>80</v>
      </c>
      <c r="I1569">
        <v>0</v>
      </c>
      <c r="J1569">
        <v>1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1</v>
      </c>
      <c r="AG1569">
        <v>1</v>
      </c>
      <c r="AH1569" t="s">
        <v>13</v>
      </c>
      <c r="AI1569">
        <v>0</v>
      </c>
      <c r="AJ1569">
        <v>0</v>
      </c>
    </row>
    <row r="1570" spans="1:36" x14ac:dyDescent="0.25">
      <c r="A1570" s="3" t="s">
        <v>149</v>
      </c>
      <c r="B1570" s="3" t="s">
        <v>234</v>
      </c>
      <c r="C1570" s="3" t="s">
        <v>235</v>
      </c>
      <c r="D1570" s="3">
        <v>2018</v>
      </c>
      <c r="E1570" s="3">
        <v>14</v>
      </c>
      <c r="F1570" t="s">
        <v>81</v>
      </c>
      <c r="I1570">
        <v>0</v>
      </c>
      <c r="J1570">
        <v>18</v>
      </c>
      <c r="M1570">
        <v>0</v>
      </c>
      <c r="N1570">
        <v>0</v>
      </c>
      <c r="O1570">
        <v>0</v>
      </c>
      <c r="P1570">
        <v>16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20</v>
      </c>
      <c r="AF1570">
        <v>34</v>
      </c>
      <c r="AG1570">
        <v>69</v>
      </c>
      <c r="AH1570" t="s">
        <v>160</v>
      </c>
      <c r="AI1570">
        <v>0</v>
      </c>
      <c r="AJ1570">
        <v>0</v>
      </c>
    </row>
    <row r="1571" spans="1:36" x14ac:dyDescent="0.25">
      <c r="A1571" s="3" t="s">
        <v>149</v>
      </c>
      <c r="B1571" s="3" t="s">
        <v>234</v>
      </c>
      <c r="C1571" s="3" t="s">
        <v>235</v>
      </c>
      <c r="D1571" s="3">
        <v>2018</v>
      </c>
      <c r="E1571" s="3" t="s">
        <v>82</v>
      </c>
      <c r="F1571" t="s">
        <v>83</v>
      </c>
      <c r="I1571">
        <v>0</v>
      </c>
      <c r="J1571">
        <v>0</v>
      </c>
      <c r="M1571">
        <v>0</v>
      </c>
      <c r="N1571">
        <v>0</v>
      </c>
      <c r="O1571">
        <v>0</v>
      </c>
      <c r="P1571">
        <v>4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4</v>
      </c>
      <c r="AG1571">
        <v>13</v>
      </c>
      <c r="AH1571" t="s">
        <v>13</v>
      </c>
      <c r="AI1571">
        <v>0</v>
      </c>
      <c r="AJ1571">
        <v>0</v>
      </c>
    </row>
    <row r="1572" spans="1:36" x14ac:dyDescent="0.25">
      <c r="A1572" s="3" t="s">
        <v>149</v>
      </c>
      <c r="B1572" s="3" t="s">
        <v>234</v>
      </c>
      <c r="C1572" s="3" t="s">
        <v>235</v>
      </c>
      <c r="D1572" s="3">
        <v>2018</v>
      </c>
      <c r="E1572" s="3" t="s">
        <v>84</v>
      </c>
      <c r="F1572" t="s">
        <v>85</v>
      </c>
      <c r="I1572">
        <v>0</v>
      </c>
      <c r="J1572">
        <v>0</v>
      </c>
      <c r="M1572">
        <v>0</v>
      </c>
      <c r="N1572">
        <v>0</v>
      </c>
      <c r="O1572">
        <v>0</v>
      </c>
      <c r="P1572">
        <v>6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6</v>
      </c>
      <c r="AG1572">
        <v>24</v>
      </c>
      <c r="AH1572" t="s">
        <v>13</v>
      </c>
      <c r="AI1572">
        <v>0</v>
      </c>
      <c r="AJ1572">
        <v>0</v>
      </c>
    </row>
    <row r="1573" spans="1:36" x14ac:dyDescent="0.25">
      <c r="A1573" s="3" t="s">
        <v>149</v>
      </c>
      <c r="B1573" s="3" t="s">
        <v>234</v>
      </c>
      <c r="C1573" s="3" t="s">
        <v>235</v>
      </c>
      <c r="D1573" s="3">
        <v>2018</v>
      </c>
      <c r="E1573" s="3" t="s">
        <v>86</v>
      </c>
      <c r="F1573" t="s">
        <v>87</v>
      </c>
      <c r="I1573">
        <v>0</v>
      </c>
      <c r="J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 t="s">
        <v>13</v>
      </c>
      <c r="AI1573">
        <v>0</v>
      </c>
      <c r="AJ1573">
        <v>0</v>
      </c>
    </row>
    <row r="1574" spans="1:36" x14ac:dyDescent="0.25">
      <c r="A1574" s="3" t="s">
        <v>149</v>
      </c>
      <c r="B1574" s="3" t="s">
        <v>234</v>
      </c>
      <c r="C1574" s="3" t="s">
        <v>235</v>
      </c>
      <c r="D1574" s="3">
        <v>2018</v>
      </c>
      <c r="E1574" s="3" t="s">
        <v>88</v>
      </c>
      <c r="F1574" t="s">
        <v>89</v>
      </c>
      <c r="I1574">
        <v>0</v>
      </c>
      <c r="J1574">
        <v>0</v>
      </c>
      <c r="M1574">
        <v>0</v>
      </c>
      <c r="N1574">
        <v>0</v>
      </c>
      <c r="O1574">
        <v>0</v>
      </c>
      <c r="P1574">
        <v>6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6</v>
      </c>
      <c r="AG1574">
        <v>14</v>
      </c>
      <c r="AH1574" t="s">
        <v>13</v>
      </c>
      <c r="AI1574">
        <v>0</v>
      </c>
      <c r="AJ1574">
        <v>0</v>
      </c>
    </row>
    <row r="1575" spans="1:36" x14ac:dyDescent="0.25">
      <c r="A1575" s="3" t="s">
        <v>149</v>
      </c>
      <c r="B1575" s="3" t="s">
        <v>234</v>
      </c>
      <c r="C1575" s="3" t="s">
        <v>235</v>
      </c>
      <c r="D1575" s="3">
        <v>2018</v>
      </c>
      <c r="E1575" s="3" t="s">
        <v>90</v>
      </c>
      <c r="F1575" t="s">
        <v>91</v>
      </c>
      <c r="I1575">
        <v>0</v>
      </c>
      <c r="J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 t="s">
        <v>13</v>
      </c>
      <c r="AI1575">
        <v>0</v>
      </c>
      <c r="AJ1575">
        <v>0</v>
      </c>
    </row>
    <row r="1576" spans="1:36" x14ac:dyDescent="0.25">
      <c r="A1576" s="3" t="s">
        <v>149</v>
      </c>
      <c r="B1576" s="3" t="s">
        <v>234</v>
      </c>
      <c r="C1576" s="3" t="s">
        <v>235</v>
      </c>
      <c r="D1576" s="3">
        <v>2018</v>
      </c>
      <c r="E1576" s="3" t="s">
        <v>92</v>
      </c>
      <c r="F1576" t="s">
        <v>93</v>
      </c>
      <c r="I1576">
        <v>0</v>
      </c>
      <c r="J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 t="s">
        <v>13</v>
      </c>
      <c r="AI1576">
        <v>0</v>
      </c>
      <c r="AJ1576">
        <v>0</v>
      </c>
    </row>
    <row r="1577" spans="1:36" x14ac:dyDescent="0.25">
      <c r="A1577" s="3" t="s">
        <v>149</v>
      </c>
      <c r="B1577" s="3" t="s">
        <v>234</v>
      </c>
      <c r="C1577" s="3" t="s">
        <v>235</v>
      </c>
      <c r="D1577" s="3">
        <v>2018</v>
      </c>
      <c r="E1577" s="3">
        <v>15</v>
      </c>
      <c r="F1577" t="s">
        <v>94</v>
      </c>
      <c r="I1577">
        <v>0</v>
      </c>
      <c r="J1577">
        <v>0</v>
      </c>
      <c r="M1577">
        <v>0</v>
      </c>
      <c r="N1577">
        <v>0</v>
      </c>
      <c r="O1577">
        <v>0</v>
      </c>
      <c r="P1577">
        <v>11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10</v>
      </c>
      <c r="AF1577">
        <v>11</v>
      </c>
      <c r="AG1577">
        <v>21</v>
      </c>
      <c r="AH1577" t="s">
        <v>160</v>
      </c>
      <c r="AI1577">
        <v>0</v>
      </c>
      <c r="AJ1577">
        <v>0</v>
      </c>
    </row>
    <row r="1578" spans="1:36" x14ac:dyDescent="0.25">
      <c r="A1578" s="3" t="s">
        <v>149</v>
      </c>
      <c r="B1578" s="3" t="s">
        <v>234</v>
      </c>
      <c r="C1578" s="3" t="s">
        <v>235</v>
      </c>
      <c r="D1578" s="3">
        <v>2018</v>
      </c>
      <c r="E1578" s="3" t="s">
        <v>95</v>
      </c>
      <c r="F1578" t="s">
        <v>96</v>
      </c>
      <c r="I1578">
        <v>0</v>
      </c>
      <c r="J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5</v>
      </c>
      <c r="AF1578">
        <v>0</v>
      </c>
      <c r="AG1578">
        <v>0</v>
      </c>
      <c r="AH1578" t="s">
        <v>200</v>
      </c>
      <c r="AI1578" t="s">
        <v>244</v>
      </c>
      <c r="AJ1578">
        <v>0</v>
      </c>
    </row>
    <row r="1579" spans="1:36" x14ac:dyDescent="0.25">
      <c r="A1579" s="3" t="s">
        <v>149</v>
      </c>
      <c r="B1579" s="3" t="s">
        <v>234</v>
      </c>
      <c r="C1579" s="3" t="s">
        <v>235</v>
      </c>
      <c r="D1579" s="3">
        <v>2018</v>
      </c>
      <c r="E1579" s="3">
        <v>0</v>
      </c>
      <c r="F1579" t="s">
        <v>97</v>
      </c>
      <c r="I1579">
        <v>0</v>
      </c>
      <c r="J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</row>
    <row r="1580" spans="1:36" x14ac:dyDescent="0.25">
      <c r="A1580" s="3" t="s">
        <v>149</v>
      </c>
      <c r="B1580" s="3" t="s">
        <v>234</v>
      </c>
      <c r="C1580" s="3" t="s">
        <v>235</v>
      </c>
      <c r="D1580" s="3">
        <v>2018</v>
      </c>
      <c r="E1580" s="3">
        <v>0</v>
      </c>
      <c r="F1580" t="s">
        <v>98</v>
      </c>
      <c r="I1580">
        <v>0</v>
      </c>
      <c r="J1580">
        <v>0</v>
      </c>
      <c r="M1580">
        <v>0</v>
      </c>
      <c r="N1580">
        <v>3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15</v>
      </c>
      <c r="AF1580">
        <v>3</v>
      </c>
      <c r="AG1580">
        <v>14</v>
      </c>
      <c r="AH1580" t="s">
        <v>160</v>
      </c>
      <c r="AI1580">
        <v>0</v>
      </c>
      <c r="AJ1580">
        <v>0</v>
      </c>
    </row>
    <row r="1581" spans="1:36" x14ac:dyDescent="0.25">
      <c r="A1581" s="3" t="s">
        <v>149</v>
      </c>
      <c r="B1581" s="3" t="s">
        <v>234</v>
      </c>
      <c r="C1581" s="3" t="s">
        <v>235</v>
      </c>
      <c r="D1581" s="3">
        <v>2018</v>
      </c>
      <c r="E1581" s="3">
        <v>0</v>
      </c>
      <c r="F1581" t="s">
        <v>99</v>
      </c>
      <c r="I1581">
        <v>0</v>
      </c>
      <c r="J1581">
        <v>3</v>
      </c>
      <c r="M1581">
        <v>0</v>
      </c>
      <c r="N1581">
        <v>6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15</v>
      </c>
      <c r="AF1581">
        <v>9</v>
      </c>
      <c r="AG1581">
        <v>33</v>
      </c>
      <c r="AH1581" t="s">
        <v>160</v>
      </c>
      <c r="AI1581">
        <v>0</v>
      </c>
      <c r="AJ1581">
        <v>0</v>
      </c>
    </row>
    <row r="1582" spans="1:36" x14ac:dyDescent="0.25">
      <c r="A1582" s="3" t="s">
        <v>149</v>
      </c>
      <c r="B1582" s="3" t="s">
        <v>234</v>
      </c>
      <c r="C1582" s="3" t="s">
        <v>235</v>
      </c>
      <c r="D1582" s="3">
        <v>2018</v>
      </c>
      <c r="E1582" s="3">
        <v>0</v>
      </c>
      <c r="F1582" t="s">
        <v>100</v>
      </c>
      <c r="I1582">
        <v>0</v>
      </c>
      <c r="J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 t="s">
        <v>13</v>
      </c>
      <c r="AI1582">
        <v>0</v>
      </c>
      <c r="AJ1582">
        <v>0</v>
      </c>
    </row>
    <row r="1583" spans="1:36" x14ac:dyDescent="0.25">
      <c r="A1583" s="3" t="s">
        <v>149</v>
      </c>
      <c r="B1583" s="3" t="s">
        <v>234</v>
      </c>
      <c r="C1583" s="3" t="s">
        <v>235</v>
      </c>
      <c r="D1583" s="3">
        <v>2018</v>
      </c>
      <c r="E1583" s="3">
        <v>0</v>
      </c>
      <c r="F1583" t="s">
        <v>101</v>
      </c>
      <c r="I1583">
        <v>0</v>
      </c>
      <c r="J1583">
        <v>0</v>
      </c>
      <c r="M1583">
        <v>0</v>
      </c>
      <c r="N1583">
        <v>3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15</v>
      </c>
      <c r="AF1583">
        <v>3</v>
      </c>
      <c r="AG1583">
        <v>14</v>
      </c>
      <c r="AH1583" t="s">
        <v>160</v>
      </c>
      <c r="AI1583">
        <v>0</v>
      </c>
      <c r="AJ1583">
        <v>0</v>
      </c>
    </row>
    <row r="1584" spans="1:36" x14ac:dyDescent="0.25">
      <c r="A1584" s="3" t="s">
        <v>149</v>
      </c>
      <c r="B1584" s="3" t="s">
        <v>234</v>
      </c>
      <c r="C1584" s="3" t="s">
        <v>235</v>
      </c>
      <c r="D1584" s="3">
        <v>2018</v>
      </c>
      <c r="E1584" s="3">
        <v>0</v>
      </c>
      <c r="F1584" t="s">
        <v>102</v>
      </c>
      <c r="I1584">
        <v>0</v>
      </c>
      <c r="J1584">
        <v>18</v>
      </c>
      <c r="M1584">
        <v>0</v>
      </c>
      <c r="N1584">
        <v>0</v>
      </c>
      <c r="O1584">
        <v>0</v>
      </c>
      <c r="P1584">
        <v>16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20</v>
      </c>
      <c r="AF1584">
        <v>34</v>
      </c>
      <c r="AG1584">
        <v>69</v>
      </c>
      <c r="AH1584" t="s">
        <v>160</v>
      </c>
      <c r="AI1584">
        <v>0</v>
      </c>
      <c r="AJ1584">
        <v>0</v>
      </c>
    </row>
    <row r="1585" spans="1:36" x14ac:dyDescent="0.25">
      <c r="A1585" s="3" t="s">
        <v>149</v>
      </c>
      <c r="B1585" s="3" t="s">
        <v>234</v>
      </c>
      <c r="C1585" s="3" t="s">
        <v>235</v>
      </c>
      <c r="D1585" s="3">
        <v>2018</v>
      </c>
      <c r="E1585" s="3">
        <v>0</v>
      </c>
      <c r="F1585" t="s">
        <v>103</v>
      </c>
      <c r="I1585">
        <v>0</v>
      </c>
      <c r="J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5</v>
      </c>
      <c r="AF1585">
        <v>0</v>
      </c>
      <c r="AG1585">
        <v>0</v>
      </c>
      <c r="AH1585" t="s">
        <v>160</v>
      </c>
      <c r="AI1585">
        <v>0</v>
      </c>
      <c r="AJ1585">
        <v>0</v>
      </c>
    </row>
    <row r="1586" spans="1:36" x14ac:dyDescent="0.25">
      <c r="A1586" s="3" t="s">
        <v>149</v>
      </c>
      <c r="B1586" s="3" t="s">
        <v>234</v>
      </c>
      <c r="C1586" s="3" t="s">
        <v>235</v>
      </c>
      <c r="D1586" s="3">
        <v>2018</v>
      </c>
      <c r="E1586" s="3">
        <v>0</v>
      </c>
      <c r="F1586" t="s">
        <v>104</v>
      </c>
      <c r="I1586">
        <v>0</v>
      </c>
      <c r="J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</row>
    <row r="1587" spans="1:36" x14ac:dyDescent="0.25">
      <c r="A1587" s="3" t="s">
        <v>149</v>
      </c>
      <c r="B1587" s="3" t="s">
        <v>234</v>
      </c>
      <c r="C1587" s="3" t="s">
        <v>235</v>
      </c>
      <c r="D1587" s="3">
        <v>2018</v>
      </c>
      <c r="E1587" s="3">
        <v>16</v>
      </c>
      <c r="F1587" t="s">
        <v>245</v>
      </c>
      <c r="I1587">
        <v>0</v>
      </c>
      <c r="J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15</v>
      </c>
      <c r="AF1587">
        <v>0</v>
      </c>
      <c r="AG1587">
        <v>0</v>
      </c>
      <c r="AH1587" t="s">
        <v>170</v>
      </c>
      <c r="AI1587" t="s">
        <v>240</v>
      </c>
      <c r="AJ1587" t="s">
        <v>246</v>
      </c>
    </row>
    <row r="1588" spans="1:36" x14ac:dyDescent="0.25">
      <c r="A1588" s="3" t="s">
        <v>149</v>
      </c>
      <c r="B1588" s="3" t="s">
        <v>234</v>
      </c>
      <c r="C1588" s="3" t="s">
        <v>235</v>
      </c>
      <c r="D1588" s="3">
        <v>2018</v>
      </c>
      <c r="E1588" s="3">
        <v>17</v>
      </c>
      <c r="F1588" t="s">
        <v>247</v>
      </c>
      <c r="I1588">
        <v>0</v>
      </c>
      <c r="J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15</v>
      </c>
      <c r="AF1588">
        <v>0</v>
      </c>
      <c r="AG1588">
        <v>0</v>
      </c>
      <c r="AH1588" t="s">
        <v>238</v>
      </c>
      <c r="AI1588">
        <v>0</v>
      </c>
      <c r="AJ1588" t="s">
        <v>248</v>
      </c>
    </row>
    <row r="1589" spans="1:36" x14ac:dyDescent="0.25">
      <c r="A1589" s="3" t="s">
        <v>149</v>
      </c>
      <c r="B1589" s="3" t="s">
        <v>234</v>
      </c>
      <c r="C1589" s="3" t="s">
        <v>235</v>
      </c>
      <c r="D1589" s="3">
        <v>2018</v>
      </c>
      <c r="E1589" s="3">
        <v>18</v>
      </c>
      <c r="F1589" t="s">
        <v>249</v>
      </c>
      <c r="I1589">
        <v>0</v>
      </c>
      <c r="J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15</v>
      </c>
      <c r="AF1589">
        <v>0</v>
      </c>
      <c r="AG1589">
        <v>0</v>
      </c>
      <c r="AH1589" t="s">
        <v>231</v>
      </c>
      <c r="AI1589" t="s">
        <v>250</v>
      </c>
      <c r="AJ1589" t="s">
        <v>251</v>
      </c>
    </row>
    <row r="1590" spans="1:36" x14ac:dyDescent="0.25">
      <c r="A1590" s="3" t="s">
        <v>149</v>
      </c>
      <c r="B1590" s="3" t="s">
        <v>234</v>
      </c>
      <c r="C1590" s="3" t="s">
        <v>235</v>
      </c>
      <c r="D1590" s="3">
        <v>2018</v>
      </c>
      <c r="E1590" s="3">
        <v>19</v>
      </c>
      <c r="F1590" t="s">
        <v>252</v>
      </c>
      <c r="I1590">
        <v>0</v>
      </c>
      <c r="J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15</v>
      </c>
      <c r="AF1590">
        <v>0</v>
      </c>
      <c r="AG1590">
        <v>0</v>
      </c>
      <c r="AH1590" t="s">
        <v>238</v>
      </c>
      <c r="AI1590" t="s">
        <v>242</v>
      </c>
      <c r="AJ1590" t="s">
        <v>253</v>
      </c>
    </row>
    <row r="1591" spans="1:36" x14ac:dyDescent="0.25">
      <c r="A1591" s="3" t="s">
        <v>149</v>
      </c>
      <c r="B1591" s="3" t="s">
        <v>234</v>
      </c>
      <c r="C1591" s="3" t="s">
        <v>235</v>
      </c>
      <c r="D1591" s="3">
        <v>2018</v>
      </c>
      <c r="E1591" s="3">
        <v>20</v>
      </c>
      <c r="F1591" t="s">
        <v>254</v>
      </c>
      <c r="I1591">
        <v>0</v>
      </c>
      <c r="J1591">
        <v>16</v>
      </c>
      <c r="M1591">
        <v>0</v>
      </c>
      <c r="N1591">
        <v>0</v>
      </c>
      <c r="O1591">
        <v>0</v>
      </c>
      <c r="P1591">
        <v>16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20</v>
      </c>
      <c r="AF1591">
        <v>32</v>
      </c>
      <c r="AG1591">
        <v>32</v>
      </c>
      <c r="AH1591" t="s">
        <v>255</v>
      </c>
      <c r="AI1591" t="s">
        <v>250</v>
      </c>
      <c r="AJ1591">
        <v>0</v>
      </c>
    </row>
    <row r="1592" spans="1:36" x14ac:dyDescent="0.25">
      <c r="A1592" s="3" t="s">
        <v>149</v>
      </c>
      <c r="B1592" s="3" t="s">
        <v>234</v>
      </c>
      <c r="C1592" s="3" t="s">
        <v>235</v>
      </c>
      <c r="D1592" s="3">
        <v>2018</v>
      </c>
      <c r="E1592" s="3">
        <v>21</v>
      </c>
      <c r="F1592">
        <v>0</v>
      </c>
      <c r="I1592">
        <v>0</v>
      </c>
      <c r="J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 t="s">
        <v>13</v>
      </c>
      <c r="AI1592">
        <v>0</v>
      </c>
      <c r="AJ1592">
        <v>0</v>
      </c>
    </row>
    <row r="1593" spans="1:36" x14ac:dyDescent="0.25">
      <c r="A1593" s="3" t="s">
        <v>149</v>
      </c>
      <c r="B1593" s="3" t="s">
        <v>234</v>
      </c>
      <c r="C1593" s="3" t="s">
        <v>235</v>
      </c>
      <c r="D1593" s="3">
        <v>2018</v>
      </c>
      <c r="E1593" s="3">
        <v>22</v>
      </c>
      <c r="F1593">
        <v>0</v>
      </c>
      <c r="I1593">
        <v>0</v>
      </c>
      <c r="J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 t="s">
        <v>13</v>
      </c>
      <c r="AI1593">
        <v>0</v>
      </c>
      <c r="AJ1593">
        <v>0</v>
      </c>
    </row>
    <row r="1594" spans="1:36" x14ac:dyDescent="0.25">
      <c r="A1594" s="3" t="s">
        <v>149</v>
      </c>
      <c r="B1594" s="3" t="s">
        <v>234</v>
      </c>
      <c r="C1594" s="3" t="s">
        <v>235</v>
      </c>
      <c r="D1594" s="3">
        <v>2018</v>
      </c>
      <c r="E1594" s="3">
        <v>23</v>
      </c>
      <c r="F1594">
        <v>0</v>
      </c>
      <c r="I1594">
        <v>0</v>
      </c>
      <c r="J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 t="s">
        <v>13</v>
      </c>
      <c r="AI1594">
        <v>0</v>
      </c>
      <c r="AJ1594">
        <v>0</v>
      </c>
    </row>
    <row r="1595" spans="1:36" x14ac:dyDescent="0.25">
      <c r="A1595" s="3" t="s">
        <v>149</v>
      </c>
      <c r="B1595" s="3" t="s">
        <v>234</v>
      </c>
      <c r="C1595" s="3" t="s">
        <v>235</v>
      </c>
      <c r="D1595" s="3">
        <v>2018</v>
      </c>
      <c r="E1595" s="3">
        <v>24</v>
      </c>
      <c r="F1595">
        <v>0</v>
      </c>
      <c r="I1595">
        <v>0</v>
      </c>
      <c r="J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 t="s">
        <v>13</v>
      </c>
      <c r="AI1595">
        <v>0</v>
      </c>
      <c r="AJ1595">
        <v>0</v>
      </c>
    </row>
    <row r="1596" spans="1:36" x14ac:dyDescent="0.25">
      <c r="A1596" s="3" t="s">
        <v>149</v>
      </c>
      <c r="B1596" s="3" t="s">
        <v>234</v>
      </c>
      <c r="C1596" s="3" t="s">
        <v>235</v>
      </c>
      <c r="D1596" s="3">
        <v>2018</v>
      </c>
      <c r="E1596" s="3">
        <v>25</v>
      </c>
      <c r="F1596">
        <v>0</v>
      </c>
      <c r="I1596">
        <v>0</v>
      </c>
      <c r="J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 t="s">
        <v>13</v>
      </c>
      <c r="AI1596">
        <v>0</v>
      </c>
      <c r="AJ1596">
        <v>0</v>
      </c>
    </row>
    <row r="1597" spans="1:36" x14ac:dyDescent="0.25">
      <c r="A1597" s="3" t="s">
        <v>149</v>
      </c>
      <c r="B1597" s="3" t="s">
        <v>234</v>
      </c>
      <c r="C1597" s="3" t="s">
        <v>235</v>
      </c>
      <c r="D1597" s="3">
        <v>2018</v>
      </c>
      <c r="E1597" s="3">
        <v>0</v>
      </c>
      <c r="F1597">
        <v>0</v>
      </c>
      <c r="I1597">
        <v>0</v>
      </c>
      <c r="J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</row>
    <row r="1598" spans="1:36" x14ac:dyDescent="0.25">
      <c r="A1598" s="3" t="s">
        <v>149</v>
      </c>
      <c r="B1598" s="3" t="s">
        <v>144</v>
      </c>
      <c r="C1598" s="3" t="s">
        <v>256</v>
      </c>
      <c r="D1598" s="3">
        <v>2018</v>
      </c>
      <c r="E1598" s="3">
        <v>0</v>
      </c>
      <c r="F1598" t="s">
        <v>12</v>
      </c>
      <c r="I1598">
        <v>0</v>
      </c>
      <c r="J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</row>
    <row r="1599" spans="1:36" x14ac:dyDescent="0.25">
      <c r="A1599" s="3" t="s">
        <v>149</v>
      </c>
      <c r="B1599" s="3" t="s">
        <v>144</v>
      </c>
      <c r="C1599" s="3" t="s">
        <v>256</v>
      </c>
      <c r="D1599" s="3">
        <v>2018</v>
      </c>
      <c r="E1599" s="3">
        <v>1</v>
      </c>
      <c r="F1599" t="s">
        <v>14</v>
      </c>
      <c r="I1599">
        <v>0</v>
      </c>
      <c r="J1599">
        <v>0</v>
      </c>
      <c r="M1599">
        <v>0</v>
      </c>
      <c r="N1599">
        <v>0</v>
      </c>
      <c r="O1599">
        <v>0</v>
      </c>
      <c r="P1599">
        <v>6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10</v>
      </c>
      <c r="AF1599">
        <v>6</v>
      </c>
      <c r="AG1599">
        <v>15</v>
      </c>
      <c r="AH1599" t="s">
        <v>13</v>
      </c>
      <c r="AI1599">
        <v>0</v>
      </c>
      <c r="AJ1599">
        <v>0</v>
      </c>
    </row>
    <row r="1600" spans="1:36" x14ac:dyDescent="0.25">
      <c r="A1600" s="3" t="s">
        <v>149</v>
      </c>
      <c r="B1600" s="3" t="s">
        <v>144</v>
      </c>
      <c r="C1600" s="3" t="s">
        <v>256</v>
      </c>
      <c r="D1600" s="3">
        <v>2018</v>
      </c>
      <c r="E1600" s="3" t="s">
        <v>15</v>
      </c>
      <c r="F1600" t="s">
        <v>16</v>
      </c>
      <c r="I1600">
        <v>0</v>
      </c>
      <c r="J1600">
        <v>0</v>
      </c>
      <c r="M1600">
        <v>0</v>
      </c>
      <c r="N1600">
        <v>0</v>
      </c>
      <c r="O1600">
        <v>0</v>
      </c>
      <c r="P1600">
        <v>3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3</v>
      </c>
      <c r="AF1600">
        <v>3</v>
      </c>
      <c r="AG1600">
        <v>6</v>
      </c>
      <c r="AH1600" t="s">
        <v>13</v>
      </c>
      <c r="AI1600">
        <v>0</v>
      </c>
      <c r="AJ1600">
        <v>0</v>
      </c>
    </row>
    <row r="1601" spans="1:36" x14ac:dyDescent="0.25">
      <c r="A1601" s="3" t="s">
        <v>149</v>
      </c>
      <c r="B1601" s="3" t="s">
        <v>144</v>
      </c>
      <c r="C1601" s="3" t="s">
        <v>256</v>
      </c>
      <c r="D1601" s="3">
        <v>2018</v>
      </c>
      <c r="E1601" s="3" t="s">
        <v>17</v>
      </c>
      <c r="F1601" t="s">
        <v>18</v>
      </c>
      <c r="I1601">
        <v>0</v>
      </c>
      <c r="J1601">
        <v>0</v>
      </c>
      <c r="M1601">
        <v>0</v>
      </c>
      <c r="N1601">
        <v>0</v>
      </c>
      <c r="O1601">
        <v>0</v>
      </c>
      <c r="P1601">
        <v>6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8</v>
      </c>
      <c r="AF1601">
        <v>6</v>
      </c>
      <c r="AG1601">
        <v>14</v>
      </c>
      <c r="AH1601" t="s">
        <v>13</v>
      </c>
      <c r="AI1601">
        <v>0</v>
      </c>
      <c r="AJ1601">
        <v>0</v>
      </c>
    </row>
    <row r="1602" spans="1:36" x14ac:dyDescent="0.25">
      <c r="A1602" s="3" t="s">
        <v>149</v>
      </c>
      <c r="B1602" s="3" t="s">
        <v>144</v>
      </c>
      <c r="C1602" s="3" t="s">
        <v>256</v>
      </c>
      <c r="D1602" s="3">
        <v>2018</v>
      </c>
      <c r="E1602" s="3" t="s">
        <v>19</v>
      </c>
      <c r="F1602" t="s">
        <v>20</v>
      </c>
      <c r="I1602">
        <v>0</v>
      </c>
      <c r="J1602">
        <v>0</v>
      </c>
      <c r="M1602">
        <v>0</v>
      </c>
      <c r="N1602">
        <v>0</v>
      </c>
      <c r="O1602">
        <v>0</v>
      </c>
      <c r="P1602">
        <v>2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3</v>
      </c>
      <c r="AF1602">
        <v>2</v>
      </c>
      <c r="AG1602">
        <v>5</v>
      </c>
      <c r="AH1602" t="s">
        <v>13</v>
      </c>
      <c r="AI1602">
        <v>0</v>
      </c>
      <c r="AJ1602">
        <v>0</v>
      </c>
    </row>
    <row r="1603" spans="1:36" x14ac:dyDescent="0.25">
      <c r="A1603" s="3" t="s">
        <v>149</v>
      </c>
      <c r="B1603" s="3" t="s">
        <v>144</v>
      </c>
      <c r="C1603" s="3" t="s">
        <v>256</v>
      </c>
      <c r="D1603" s="3">
        <v>2018</v>
      </c>
      <c r="E1603" s="3">
        <v>2</v>
      </c>
      <c r="F1603" t="s">
        <v>21</v>
      </c>
      <c r="I1603">
        <v>0</v>
      </c>
      <c r="J1603">
        <v>0</v>
      </c>
      <c r="M1603">
        <v>0</v>
      </c>
      <c r="N1603">
        <v>0</v>
      </c>
      <c r="O1603">
        <v>0</v>
      </c>
      <c r="P1603">
        <v>5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5</v>
      </c>
      <c r="AG1603">
        <v>6</v>
      </c>
      <c r="AH1603" t="s">
        <v>13</v>
      </c>
      <c r="AI1603">
        <v>0</v>
      </c>
      <c r="AJ1603">
        <v>0</v>
      </c>
    </row>
    <row r="1604" spans="1:36" x14ac:dyDescent="0.25">
      <c r="A1604" s="3" t="s">
        <v>149</v>
      </c>
      <c r="B1604" s="3" t="s">
        <v>144</v>
      </c>
      <c r="C1604" s="3" t="s">
        <v>256</v>
      </c>
      <c r="D1604" s="3">
        <v>2018</v>
      </c>
      <c r="E1604" s="3" t="s">
        <v>22</v>
      </c>
      <c r="F1604" t="s">
        <v>16</v>
      </c>
      <c r="I1604">
        <v>0</v>
      </c>
      <c r="J1604">
        <v>0</v>
      </c>
      <c r="M1604">
        <v>0</v>
      </c>
      <c r="N1604">
        <v>0</v>
      </c>
      <c r="O1604">
        <v>0</v>
      </c>
      <c r="P1604">
        <v>2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2</v>
      </c>
      <c r="AG1604">
        <v>2</v>
      </c>
      <c r="AH1604" t="s">
        <v>13</v>
      </c>
      <c r="AI1604">
        <v>0</v>
      </c>
      <c r="AJ1604">
        <v>0</v>
      </c>
    </row>
    <row r="1605" spans="1:36" x14ac:dyDescent="0.25">
      <c r="A1605" s="3" t="s">
        <v>149</v>
      </c>
      <c r="B1605" s="3" t="s">
        <v>144</v>
      </c>
      <c r="C1605" s="3" t="s">
        <v>256</v>
      </c>
      <c r="D1605" s="3">
        <v>2018</v>
      </c>
      <c r="E1605" s="3" t="s">
        <v>23</v>
      </c>
      <c r="F1605" t="s">
        <v>20</v>
      </c>
      <c r="I1605">
        <v>0</v>
      </c>
      <c r="J1605">
        <v>0</v>
      </c>
      <c r="M1605">
        <v>0</v>
      </c>
      <c r="N1605">
        <v>0</v>
      </c>
      <c r="O1605">
        <v>0</v>
      </c>
      <c r="P1605">
        <v>3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3</v>
      </c>
      <c r="AG1605">
        <v>3</v>
      </c>
      <c r="AH1605" t="s">
        <v>13</v>
      </c>
      <c r="AI1605">
        <v>0</v>
      </c>
      <c r="AJ1605">
        <v>0</v>
      </c>
    </row>
    <row r="1606" spans="1:36" x14ac:dyDescent="0.25">
      <c r="A1606" s="3" t="s">
        <v>149</v>
      </c>
      <c r="B1606" s="3" t="s">
        <v>144</v>
      </c>
      <c r="C1606" s="3" t="s">
        <v>256</v>
      </c>
      <c r="D1606" s="3">
        <v>2018</v>
      </c>
      <c r="E1606" s="3">
        <v>3</v>
      </c>
      <c r="F1606" t="s">
        <v>24</v>
      </c>
      <c r="I1606">
        <v>0</v>
      </c>
      <c r="J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 t="s">
        <v>13</v>
      </c>
      <c r="AI1606">
        <v>0</v>
      </c>
      <c r="AJ1606">
        <v>0</v>
      </c>
    </row>
    <row r="1607" spans="1:36" x14ac:dyDescent="0.25">
      <c r="A1607" s="3" t="s">
        <v>149</v>
      </c>
      <c r="B1607" s="3" t="s">
        <v>144</v>
      </c>
      <c r="C1607" s="3" t="s">
        <v>256</v>
      </c>
      <c r="D1607" s="3">
        <v>2018</v>
      </c>
      <c r="E1607" s="3" t="s">
        <v>25</v>
      </c>
      <c r="F1607" t="s">
        <v>16</v>
      </c>
      <c r="I1607">
        <v>0</v>
      </c>
      <c r="J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 t="s">
        <v>13</v>
      </c>
      <c r="AI1607">
        <v>0</v>
      </c>
      <c r="AJ1607">
        <v>0</v>
      </c>
    </row>
    <row r="1608" spans="1:36" x14ac:dyDescent="0.25">
      <c r="A1608" s="3" t="s">
        <v>149</v>
      </c>
      <c r="B1608" s="3" t="s">
        <v>144</v>
      </c>
      <c r="C1608" s="3" t="s">
        <v>256</v>
      </c>
      <c r="D1608" s="3">
        <v>2018</v>
      </c>
      <c r="E1608" s="3" t="s">
        <v>26</v>
      </c>
      <c r="F1608" t="s">
        <v>20</v>
      </c>
      <c r="I1608">
        <v>0</v>
      </c>
      <c r="J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 t="s">
        <v>13</v>
      </c>
      <c r="AI1608">
        <v>0</v>
      </c>
      <c r="AJ1608">
        <v>0</v>
      </c>
    </row>
    <row r="1609" spans="1:36" x14ac:dyDescent="0.25">
      <c r="A1609" s="3" t="s">
        <v>149</v>
      </c>
      <c r="B1609" s="3" t="s">
        <v>144</v>
      </c>
      <c r="C1609" s="3" t="s">
        <v>256</v>
      </c>
      <c r="D1609" s="3">
        <v>2018</v>
      </c>
      <c r="E1609" s="3">
        <v>4</v>
      </c>
      <c r="F1609" t="s">
        <v>27</v>
      </c>
      <c r="I1609">
        <v>0</v>
      </c>
      <c r="J1609">
        <v>3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8</v>
      </c>
      <c r="AF1609">
        <v>3</v>
      </c>
      <c r="AG1609">
        <v>9</v>
      </c>
      <c r="AH1609" t="s">
        <v>13</v>
      </c>
      <c r="AI1609">
        <v>0</v>
      </c>
      <c r="AJ1609">
        <v>0</v>
      </c>
    </row>
    <row r="1610" spans="1:36" x14ac:dyDescent="0.25">
      <c r="A1610" s="3" t="s">
        <v>149</v>
      </c>
      <c r="B1610" s="3" t="s">
        <v>144</v>
      </c>
      <c r="C1610" s="3" t="s">
        <v>256</v>
      </c>
      <c r="D1610" s="3">
        <v>2018</v>
      </c>
      <c r="E1610" s="3" t="s">
        <v>28</v>
      </c>
      <c r="F1610" t="s">
        <v>16</v>
      </c>
      <c r="I1610">
        <v>0</v>
      </c>
      <c r="J1610">
        <v>1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2</v>
      </c>
      <c r="AF1610">
        <v>1</v>
      </c>
      <c r="AG1610">
        <v>3</v>
      </c>
      <c r="AH1610" t="s">
        <v>13</v>
      </c>
      <c r="AI1610">
        <v>0</v>
      </c>
      <c r="AJ1610">
        <v>0</v>
      </c>
    </row>
    <row r="1611" spans="1:36" x14ac:dyDescent="0.25">
      <c r="A1611" s="3" t="s">
        <v>149</v>
      </c>
      <c r="B1611" s="3" t="s">
        <v>144</v>
      </c>
      <c r="C1611" s="3" t="s">
        <v>256</v>
      </c>
      <c r="D1611" s="3">
        <v>2018</v>
      </c>
      <c r="E1611" s="3" t="s">
        <v>29</v>
      </c>
      <c r="F1611" t="s">
        <v>20</v>
      </c>
      <c r="I1611">
        <v>0</v>
      </c>
      <c r="J1611">
        <v>1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2</v>
      </c>
      <c r="AF1611">
        <v>1</v>
      </c>
      <c r="AG1611">
        <v>1</v>
      </c>
      <c r="AH1611" t="s">
        <v>13</v>
      </c>
      <c r="AI1611">
        <v>0</v>
      </c>
      <c r="AJ1611">
        <v>0</v>
      </c>
    </row>
    <row r="1612" spans="1:36" x14ac:dyDescent="0.25">
      <c r="A1612" s="3" t="s">
        <v>149</v>
      </c>
      <c r="B1612" s="3" t="s">
        <v>144</v>
      </c>
      <c r="C1612" s="3" t="s">
        <v>256</v>
      </c>
      <c r="D1612" s="3">
        <v>2018</v>
      </c>
      <c r="E1612" s="3">
        <v>5</v>
      </c>
      <c r="F1612" t="s">
        <v>30</v>
      </c>
      <c r="I1612">
        <v>0</v>
      </c>
      <c r="J1612">
        <v>83</v>
      </c>
      <c r="M1612">
        <v>0</v>
      </c>
      <c r="N1612">
        <v>35</v>
      </c>
      <c r="O1612">
        <v>0</v>
      </c>
      <c r="P1612">
        <v>41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270</v>
      </c>
      <c r="AF1612">
        <v>159</v>
      </c>
      <c r="AG1612">
        <v>386</v>
      </c>
      <c r="AH1612" t="s">
        <v>13</v>
      </c>
      <c r="AI1612">
        <v>0</v>
      </c>
      <c r="AJ1612">
        <v>0</v>
      </c>
    </row>
    <row r="1613" spans="1:36" x14ac:dyDescent="0.25">
      <c r="A1613" s="3" t="s">
        <v>149</v>
      </c>
      <c r="B1613" s="3" t="s">
        <v>144</v>
      </c>
      <c r="C1613" s="3" t="s">
        <v>256</v>
      </c>
      <c r="D1613" s="3">
        <v>2018</v>
      </c>
      <c r="E1613" s="3" t="s">
        <v>31</v>
      </c>
      <c r="F1613" t="s">
        <v>32</v>
      </c>
      <c r="I1613">
        <v>0</v>
      </c>
      <c r="J1613">
        <v>15</v>
      </c>
      <c r="M1613">
        <v>0</v>
      </c>
      <c r="N1613">
        <v>6</v>
      </c>
      <c r="O1613">
        <v>0</v>
      </c>
      <c r="P1613">
        <v>2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105</v>
      </c>
      <c r="AF1613">
        <v>23</v>
      </c>
      <c r="AG1613">
        <v>129</v>
      </c>
      <c r="AH1613" t="s">
        <v>13</v>
      </c>
      <c r="AI1613">
        <v>0</v>
      </c>
      <c r="AJ1613">
        <v>0</v>
      </c>
    </row>
    <row r="1614" spans="1:36" x14ac:dyDescent="0.25">
      <c r="A1614" s="3" t="s">
        <v>149</v>
      </c>
      <c r="B1614" s="3" t="s">
        <v>144</v>
      </c>
      <c r="C1614" s="3" t="s">
        <v>256</v>
      </c>
      <c r="D1614" s="3">
        <v>2018</v>
      </c>
      <c r="E1614" s="3" t="s">
        <v>33</v>
      </c>
      <c r="F1614" t="s">
        <v>34</v>
      </c>
      <c r="I1614">
        <v>0</v>
      </c>
      <c r="J1614">
        <v>35</v>
      </c>
      <c r="M1614">
        <v>0</v>
      </c>
      <c r="N1614">
        <v>28</v>
      </c>
      <c r="O1614">
        <v>0</v>
      </c>
      <c r="P1614">
        <v>9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15</v>
      </c>
      <c r="AF1614">
        <v>72</v>
      </c>
      <c r="AG1614">
        <v>89</v>
      </c>
      <c r="AH1614" t="s">
        <v>13</v>
      </c>
      <c r="AI1614">
        <v>0</v>
      </c>
      <c r="AJ1614">
        <v>0</v>
      </c>
    </row>
    <row r="1615" spans="1:36" x14ac:dyDescent="0.25">
      <c r="A1615" s="3" t="s">
        <v>149</v>
      </c>
      <c r="B1615" s="3" t="s">
        <v>144</v>
      </c>
      <c r="C1615" s="3" t="s">
        <v>256</v>
      </c>
      <c r="D1615" s="3">
        <v>2018</v>
      </c>
      <c r="E1615" s="3" t="s">
        <v>35</v>
      </c>
      <c r="F1615" t="s">
        <v>36</v>
      </c>
      <c r="I1615">
        <v>0</v>
      </c>
      <c r="J1615">
        <v>12</v>
      </c>
      <c r="M1615">
        <v>0</v>
      </c>
      <c r="N1615">
        <v>0</v>
      </c>
      <c r="O1615">
        <v>0</v>
      </c>
      <c r="P1615">
        <v>18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126</v>
      </c>
      <c r="AF1615">
        <v>30</v>
      </c>
      <c r="AG1615">
        <v>97</v>
      </c>
      <c r="AH1615" t="s">
        <v>13</v>
      </c>
      <c r="AI1615">
        <v>0</v>
      </c>
      <c r="AJ1615">
        <v>0</v>
      </c>
    </row>
    <row r="1616" spans="1:36" x14ac:dyDescent="0.25">
      <c r="A1616" s="3" t="s">
        <v>149</v>
      </c>
      <c r="B1616" s="3" t="s">
        <v>144</v>
      </c>
      <c r="C1616" s="3" t="s">
        <v>256</v>
      </c>
      <c r="D1616" s="3">
        <v>2018</v>
      </c>
      <c r="E1616" s="3" t="s">
        <v>37</v>
      </c>
      <c r="F1616" t="s">
        <v>38</v>
      </c>
      <c r="I1616">
        <v>0</v>
      </c>
      <c r="J1616">
        <v>4</v>
      </c>
      <c r="M1616">
        <v>0</v>
      </c>
      <c r="N1616">
        <v>1</v>
      </c>
      <c r="O1616">
        <v>0</v>
      </c>
      <c r="P1616">
        <v>2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8</v>
      </c>
      <c r="AF1616">
        <v>7</v>
      </c>
      <c r="AG1616">
        <v>42</v>
      </c>
      <c r="AH1616" t="s">
        <v>13</v>
      </c>
      <c r="AI1616">
        <v>0</v>
      </c>
      <c r="AJ1616">
        <v>0</v>
      </c>
    </row>
    <row r="1617" spans="1:36" x14ac:dyDescent="0.25">
      <c r="A1617" s="3" t="s">
        <v>149</v>
      </c>
      <c r="B1617" s="3" t="s">
        <v>144</v>
      </c>
      <c r="C1617" s="3" t="s">
        <v>256</v>
      </c>
      <c r="D1617" s="3">
        <v>2018</v>
      </c>
      <c r="E1617" s="3" t="s">
        <v>39</v>
      </c>
      <c r="F1617" t="s">
        <v>40</v>
      </c>
      <c r="I1617">
        <v>0</v>
      </c>
      <c r="J1617">
        <v>0</v>
      </c>
      <c r="M1617">
        <v>0</v>
      </c>
      <c r="N1617">
        <v>0</v>
      </c>
      <c r="O1617">
        <v>0</v>
      </c>
      <c r="P1617">
        <v>10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8</v>
      </c>
      <c r="AF1617">
        <v>10</v>
      </c>
      <c r="AG1617">
        <v>24</v>
      </c>
      <c r="AH1617" t="s">
        <v>13</v>
      </c>
      <c r="AI1617">
        <v>0</v>
      </c>
      <c r="AJ1617">
        <v>0</v>
      </c>
    </row>
    <row r="1618" spans="1:36" x14ac:dyDescent="0.25">
      <c r="A1618" s="3" t="s">
        <v>149</v>
      </c>
      <c r="B1618" s="3" t="s">
        <v>144</v>
      </c>
      <c r="C1618" s="3" t="s">
        <v>256</v>
      </c>
      <c r="D1618" s="3">
        <v>2018</v>
      </c>
      <c r="E1618" s="3" t="s">
        <v>41</v>
      </c>
      <c r="F1618" t="s">
        <v>257</v>
      </c>
      <c r="I1618">
        <v>0</v>
      </c>
      <c r="J1618">
        <v>29</v>
      </c>
      <c r="M1618">
        <v>0</v>
      </c>
      <c r="N1618">
        <v>16</v>
      </c>
      <c r="O1618">
        <v>0</v>
      </c>
      <c r="P1618">
        <v>26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30</v>
      </c>
      <c r="AF1618">
        <v>71</v>
      </c>
      <c r="AG1618">
        <v>71</v>
      </c>
      <c r="AH1618" t="s">
        <v>13</v>
      </c>
      <c r="AI1618">
        <v>0</v>
      </c>
      <c r="AJ1618">
        <v>0</v>
      </c>
    </row>
    <row r="1619" spans="1:36" x14ac:dyDescent="0.25">
      <c r="A1619" s="3" t="s">
        <v>149</v>
      </c>
      <c r="B1619" s="3" t="s">
        <v>144</v>
      </c>
      <c r="C1619" s="3" t="s">
        <v>256</v>
      </c>
      <c r="D1619" s="3">
        <v>2018</v>
      </c>
      <c r="E1619" s="3">
        <v>6</v>
      </c>
      <c r="F1619" t="s">
        <v>42</v>
      </c>
      <c r="I1619">
        <v>0</v>
      </c>
      <c r="J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 t="s">
        <v>13</v>
      </c>
      <c r="AI1619">
        <v>0</v>
      </c>
      <c r="AJ1619">
        <v>0</v>
      </c>
    </row>
    <row r="1620" spans="1:36" x14ac:dyDescent="0.25">
      <c r="A1620" s="3" t="s">
        <v>149</v>
      </c>
      <c r="B1620" s="3" t="s">
        <v>144</v>
      </c>
      <c r="C1620" s="3" t="s">
        <v>256</v>
      </c>
      <c r="D1620" s="3">
        <v>2018</v>
      </c>
      <c r="E1620" s="3" t="s">
        <v>43</v>
      </c>
      <c r="F1620" t="s">
        <v>44</v>
      </c>
      <c r="I1620">
        <v>0</v>
      </c>
      <c r="J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 t="s">
        <v>13</v>
      </c>
      <c r="AI1620">
        <v>0</v>
      </c>
      <c r="AJ1620">
        <v>0</v>
      </c>
    </row>
    <row r="1621" spans="1:36" x14ac:dyDescent="0.25">
      <c r="A1621" s="3" t="s">
        <v>149</v>
      </c>
      <c r="B1621" s="3" t="s">
        <v>144</v>
      </c>
      <c r="C1621" s="3" t="s">
        <v>256</v>
      </c>
      <c r="D1621" s="3">
        <v>2018</v>
      </c>
      <c r="E1621" s="3" t="s">
        <v>45</v>
      </c>
      <c r="F1621" t="s">
        <v>46</v>
      </c>
      <c r="I1621">
        <v>0</v>
      </c>
      <c r="J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 t="s">
        <v>13</v>
      </c>
      <c r="AI1621">
        <v>0</v>
      </c>
      <c r="AJ1621">
        <v>0</v>
      </c>
    </row>
    <row r="1622" spans="1:36" x14ac:dyDescent="0.25">
      <c r="A1622" s="3" t="s">
        <v>149</v>
      </c>
      <c r="B1622" s="3" t="s">
        <v>144</v>
      </c>
      <c r="C1622" s="3" t="s">
        <v>256</v>
      </c>
      <c r="D1622" s="3">
        <v>2018</v>
      </c>
      <c r="E1622" s="3" t="s">
        <v>47</v>
      </c>
      <c r="F1622" t="s">
        <v>48</v>
      </c>
      <c r="I1622">
        <v>0</v>
      </c>
      <c r="J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 t="s">
        <v>13</v>
      </c>
      <c r="AI1622">
        <v>0</v>
      </c>
      <c r="AJ1622">
        <v>0</v>
      </c>
    </row>
    <row r="1623" spans="1:36" x14ac:dyDescent="0.25">
      <c r="A1623" s="3" t="s">
        <v>149</v>
      </c>
      <c r="B1623" s="3" t="s">
        <v>144</v>
      </c>
      <c r="C1623" s="3" t="s">
        <v>256</v>
      </c>
      <c r="D1623" s="3">
        <v>2018</v>
      </c>
      <c r="E1623" s="3">
        <v>7</v>
      </c>
      <c r="F1623" t="s">
        <v>49</v>
      </c>
      <c r="I1623">
        <v>0</v>
      </c>
      <c r="J1623">
        <v>78</v>
      </c>
      <c r="M1623">
        <v>0</v>
      </c>
      <c r="N1623">
        <v>16</v>
      </c>
      <c r="O1623">
        <v>0</v>
      </c>
      <c r="P1623">
        <v>26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30</v>
      </c>
      <c r="AF1623">
        <v>120</v>
      </c>
      <c r="AG1623">
        <v>237</v>
      </c>
      <c r="AH1623" t="s">
        <v>13</v>
      </c>
      <c r="AI1623">
        <v>0</v>
      </c>
      <c r="AJ1623">
        <v>0</v>
      </c>
    </row>
    <row r="1624" spans="1:36" x14ac:dyDescent="0.25">
      <c r="A1624" s="3" t="s">
        <v>149</v>
      </c>
      <c r="B1624" s="3" t="s">
        <v>144</v>
      </c>
      <c r="C1624" s="3" t="s">
        <v>256</v>
      </c>
      <c r="D1624" s="3">
        <v>2018</v>
      </c>
      <c r="E1624" s="3" t="s">
        <v>50</v>
      </c>
      <c r="F1624" t="s">
        <v>44</v>
      </c>
      <c r="I1624">
        <v>0</v>
      </c>
      <c r="J1624">
        <v>50</v>
      </c>
      <c r="M1624">
        <v>0</v>
      </c>
      <c r="N1624">
        <v>18</v>
      </c>
      <c r="O1624">
        <v>0</v>
      </c>
      <c r="P1624">
        <v>27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50</v>
      </c>
      <c r="AF1624">
        <v>95</v>
      </c>
      <c r="AG1624">
        <v>219</v>
      </c>
      <c r="AH1624" t="s">
        <v>13</v>
      </c>
      <c r="AI1624">
        <v>0</v>
      </c>
      <c r="AJ1624">
        <v>0</v>
      </c>
    </row>
    <row r="1625" spans="1:36" x14ac:dyDescent="0.25">
      <c r="A1625" s="3" t="s">
        <v>149</v>
      </c>
      <c r="B1625" s="3" t="s">
        <v>144</v>
      </c>
      <c r="C1625" s="3" t="s">
        <v>256</v>
      </c>
      <c r="D1625" s="3">
        <v>2018</v>
      </c>
      <c r="E1625" s="3" t="s">
        <v>51</v>
      </c>
      <c r="F1625" t="s">
        <v>46</v>
      </c>
      <c r="I1625">
        <v>0</v>
      </c>
      <c r="J1625">
        <v>35</v>
      </c>
      <c r="M1625">
        <v>0</v>
      </c>
      <c r="N1625">
        <v>15</v>
      </c>
      <c r="O1625">
        <v>0</v>
      </c>
      <c r="P1625">
        <v>24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30</v>
      </c>
      <c r="AF1625">
        <v>74</v>
      </c>
      <c r="AG1625">
        <v>216</v>
      </c>
      <c r="AH1625" t="s">
        <v>13</v>
      </c>
      <c r="AI1625">
        <v>0</v>
      </c>
      <c r="AJ1625">
        <v>0</v>
      </c>
    </row>
    <row r="1626" spans="1:36" x14ac:dyDescent="0.25">
      <c r="A1626" s="3" t="s">
        <v>149</v>
      </c>
      <c r="B1626" s="3" t="s">
        <v>144</v>
      </c>
      <c r="C1626" s="3" t="s">
        <v>256</v>
      </c>
      <c r="D1626" s="3">
        <v>2018</v>
      </c>
      <c r="E1626" s="3" t="s">
        <v>52</v>
      </c>
      <c r="F1626" t="s">
        <v>53</v>
      </c>
      <c r="I1626">
        <v>0</v>
      </c>
      <c r="J1626">
        <v>1</v>
      </c>
      <c r="M1626">
        <v>0</v>
      </c>
      <c r="N1626">
        <v>2</v>
      </c>
      <c r="O1626">
        <v>0</v>
      </c>
      <c r="P1626">
        <v>5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25</v>
      </c>
      <c r="AF1626">
        <v>8</v>
      </c>
      <c r="AG1626">
        <v>31</v>
      </c>
      <c r="AH1626" t="s">
        <v>13</v>
      </c>
      <c r="AI1626">
        <v>0</v>
      </c>
      <c r="AJ1626">
        <v>0</v>
      </c>
    </row>
    <row r="1627" spans="1:36" x14ac:dyDescent="0.25">
      <c r="A1627" s="3" t="s">
        <v>149</v>
      </c>
      <c r="B1627" s="3" t="s">
        <v>144</v>
      </c>
      <c r="C1627" s="3" t="s">
        <v>256</v>
      </c>
      <c r="D1627" s="3">
        <v>2018</v>
      </c>
      <c r="E1627" s="3">
        <v>8</v>
      </c>
      <c r="F1627" t="s">
        <v>54</v>
      </c>
      <c r="I1627">
        <v>0</v>
      </c>
      <c r="J1627">
        <v>0</v>
      </c>
      <c r="M1627">
        <v>0</v>
      </c>
      <c r="N1627">
        <v>19</v>
      </c>
      <c r="O1627">
        <v>0</v>
      </c>
      <c r="P1627">
        <v>20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10</v>
      </c>
      <c r="AF1627">
        <v>39</v>
      </c>
      <c r="AG1627">
        <v>66</v>
      </c>
      <c r="AH1627" t="s">
        <v>13</v>
      </c>
      <c r="AI1627">
        <v>0</v>
      </c>
      <c r="AJ1627">
        <v>0</v>
      </c>
    </row>
    <row r="1628" spans="1:36" x14ac:dyDescent="0.25">
      <c r="A1628" s="3" t="s">
        <v>149</v>
      </c>
      <c r="B1628" s="3" t="s">
        <v>144</v>
      </c>
      <c r="C1628" s="3" t="s">
        <v>256</v>
      </c>
      <c r="D1628" s="3">
        <v>2018</v>
      </c>
      <c r="E1628" s="3" t="s">
        <v>55</v>
      </c>
      <c r="F1628" t="s">
        <v>16</v>
      </c>
      <c r="I1628">
        <v>0</v>
      </c>
      <c r="J1628">
        <v>0</v>
      </c>
      <c r="M1628">
        <v>0</v>
      </c>
      <c r="N1628">
        <v>11</v>
      </c>
      <c r="O1628">
        <v>0</v>
      </c>
      <c r="P1628">
        <v>9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20</v>
      </c>
      <c r="AG1628">
        <v>37</v>
      </c>
      <c r="AH1628" t="s">
        <v>13</v>
      </c>
      <c r="AI1628">
        <v>0</v>
      </c>
      <c r="AJ1628">
        <v>0</v>
      </c>
    </row>
    <row r="1629" spans="1:36" x14ac:dyDescent="0.25">
      <c r="A1629" s="3" t="s">
        <v>149</v>
      </c>
      <c r="B1629" s="3" t="s">
        <v>144</v>
      </c>
      <c r="C1629" s="3" t="s">
        <v>256</v>
      </c>
      <c r="D1629" s="3">
        <v>2018</v>
      </c>
      <c r="E1629" s="3" t="s">
        <v>56</v>
      </c>
      <c r="F1629" t="s">
        <v>20</v>
      </c>
      <c r="I1629">
        <v>0</v>
      </c>
      <c r="J1629">
        <v>0</v>
      </c>
      <c r="M1629">
        <v>0</v>
      </c>
      <c r="N1629">
        <v>6</v>
      </c>
      <c r="O1629">
        <v>0</v>
      </c>
      <c r="P1629">
        <v>10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16</v>
      </c>
      <c r="AG1629">
        <v>26</v>
      </c>
      <c r="AH1629" t="s">
        <v>13</v>
      </c>
      <c r="AI1629">
        <v>0</v>
      </c>
      <c r="AJ1629">
        <v>0</v>
      </c>
    </row>
    <row r="1630" spans="1:36" x14ac:dyDescent="0.25">
      <c r="A1630" s="3" t="s">
        <v>149</v>
      </c>
      <c r="B1630" s="3" t="s">
        <v>144</v>
      </c>
      <c r="C1630" s="3" t="s">
        <v>256</v>
      </c>
      <c r="D1630" s="3">
        <v>2018</v>
      </c>
      <c r="E1630" s="3" t="s">
        <v>57</v>
      </c>
      <c r="F1630" t="s">
        <v>58</v>
      </c>
      <c r="I1630">
        <v>0</v>
      </c>
      <c r="J1630">
        <v>0</v>
      </c>
      <c r="M1630">
        <v>0</v>
      </c>
      <c r="N1630">
        <v>19</v>
      </c>
      <c r="O1630">
        <v>0</v>
      </c>
      <c r="P1630">
        <v>20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39</v>
      </c>
      <c r="AG1630">
        <v>49</v>
      </c>
      <c r="AH1630" t="s">
        <v>13</v>
      </c>
      <c r="AI1630">
        <v>0</v>
      </c>
      <c r="AJ1630">
        <v>0</v>
      </c>
    </row>
    <row r="1631" spans="1:36" x14ac:dyDescent="0.25">
      <c r="A1631" s="3" t="s">
        <v>149</v>
      </c>
      <c r="B1631" s="3" t="s">
        <v>144</v>
      </c>
      <c r="C1631" s="3" t="s">
        <v>256</v>
      </c>
      <c r="D1631" s="3">
        <v>2018</v>
      </c>
      <c r="E1631" s="3">
        <v>9</v>
      </c>
      <c r="F1631" t="s">
        <v>59</v>
      </c>
      <c r="I1631">
        <v>0</v>
      </c>
      <c r="J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 t="s">
        <v>13</v>
      </c>
      <c r="AI1631">
        <v>0</v>
      </c>
      <c r="AJ1631">
        <v>0</v>
      </c>
    </row>
    <row r="1632" spans="1:36" x14ac:dyDescent="0.25">
      <c r="A1632" s="3" t="s">
        <v>149</v>
      </c>
      <c r="B1632" s="3" t="s">
        <v>144</v>
      </c>
      <c r="C1632" s="3" t="s">
        <v>256</v>
      </c>
      <c r="D1632" s="3">
        <v>2018</v>
      </c>
      <c r="E1632" s="3">
        <v>10</v>
      </c>
      <c r="F1632" t="s">
        <v>60</v>
      </c>
      <c r="I1632">
        <v>0</v>
      </c>
      <c r="J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21</v>
      </c>
      <c r="AF1632">
        <v>0</v>
      </c>
      <c r="AG1632">
        <v>7</v>
      </c>
      <c r="AH1632" t="s">
        <v>13</v>
      </c>
      <c r="AI1632">
        <v>0</v>
      </c>
      <c r="AJ1632">
        <v>0</v>
      </c>
    </row>
    <row r="1633" spans="1:36" x14ac:dyDescent="0.25">
      <c r="A1633" s="3" t="s">
        <v>149</v>
      </c>
      <c r="B1633" s="3" t="s">
        <v>144</v>
      </c>
      <c r="C1633" s="3" t="s">
        <v>256</v>
      </c>
      <c r="D1633" s="3">
        <v>2018</v>
      </c>
      <c r="E1633" s="3">
        <v>11</v>
      </c>
      <c r="F1633" t="s">
        <v>61</v>
      </c>
      <c r="I1633">
        <v>0</v>
      </c>
      <c r="J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21</v>
      </c>
      <c r="AF1633">
        <v>0</v>
      </c>
      <c r="AG1633">
        <v>7</v>
      </c>
      <c r="AH1633" t="s">
        <v>13</v>
      </c>
      <c r="AI1633">
        <v>0</v>
      </c>
      <c r="AJ1633">
        <v>0</v>
      </c>
    </row>
    <row r="1634" spans="1:36" x14ac:dyDescent="0.25">
      <c r="A1634" s="3" t="s">
        <v>149</v>
      </c>
      <c r="B1634" s="3" t="s">
        <v>144</v>
      </c>
      <c r="C1634" s="3" t="s">
        <v>256</v>
      </c>
      <c r="D1634" s="3">
        <v>2018</v>
      </c>
      <c r="E1634" s="3" t="s">
        <v>62</v>
      </c>
      <c r="F1634" t="s">
        <v>63</v>
      </c>
      <c r="I1634">
        <v>0</v>
      </c>
      <c r="J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8</v>
      </c>
      <c r="AF1634">
        <v>0</v>
      </c>
      <c r="AG1634">
        <v>1</v>
      </c>
      <c r="AH1634" t="s">
        <v>13</v>
      </c>
      <c r="AI1634">
        <v>0</v>
      </c>
      <c r="AJ1634">
        <v>0</v>
      </c>
    </row>
    <row r="1635" spans="1:36" x14ac:dyDescent="0.25">
      <c r="A1635" s="3" t="s">
        <v>149</v>
      </c>
      <c r="B1635" s="3" t="s">
        <v>144</v>
      </c>
      <c r="C1635" s="3" t="s">
        <v>256</v>
      </c>
      <c r="D1635" s="3">
        <v>2018</v>
      </c>
      <c r="E1635" s="3" t="s">
        <v>64</v>
      </c>
      <c r="F1635" t="s">
        <v>65</v>
      </c>
      <c r="I1635">
        <v>0</v>
      </c>
      <c r="J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4</v>
      </c>
      <c r="AF1635">
        <v>0</v>
      </c>
      <c r="AG1635">
        <v>2</v>
      </c>
      <c r="AH1635" t="s">
        <v>13</v>
      </c>
      <c r="AI1635">
        <v>0</v>
      </c>
      <c r="AJ1635">
        <v>0</v>
      </c>
    </row>
    <row r="1636" spans="1:36" x14ac:dyDescent="0.25">
      <c r="A1636" s="3" t="s">
        <v>149</v>
      </c>
      <c r="B1636" s="3" t="s">
        <v>144</v>
      </c>
      <c r="C1636" s="3" t="s">
        <v>256</v>
      </c>
      <c r="D1636" s="3">
        <v>2018</v>
      </c>
      <c r="E1636" s="3" t="s">
        <v>66</v>
      </c>
      <c r="F1636" t="s">
        <v>20</v>
      </c>
      <c r="I1636">
        <v>0</v>
      </c>
      <c r="J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7</v>
      </c>
      <c r="AF1636">
        <v>0</v>
      </c>
      <c r="AG1636">
        <v>1</v>
      </c>
      <c r="AH1636" t="s">
        <v>13</v>
      </c>
      <c r="AI1636">
        <v>0</v>
      </c>
      <c r="AJ1636">
        <v>0</v>
      </c>
    </row>
    <row r="1637" spans="1:36" x14ac:dyDescent="0.25">
      <c r="A1637" s="3" t="s">
        <v>149</v>
      </c>
      <c r="B1637" s="3" t="s">
        <v>144</v>
      </c>
      <c r="C1637" s="3" t="s">
        <v>256</v>
      </c>
      <c r="D1637" s="3">
        <v>2018</v>
      </c>
      <c r="E1637" s="3" t="s">
        <v>67</v>
      </c>
      <c r="F1637" t="s">
        <v>18</v>
      </c>
      <c r="I1637">
        <v>0</v>
      </c>
      <c r="J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5</v>
      </c>
      <c r="AF1637">
        <v>0</v>
      </c>
      <c r="AG1637">
        <v>0</v>
      </c>
      <c r="AH1637" t="s">
        <v>13</v>
      </c>
      <c r="AI1637">
        <v>0</v>
      </c>
      <c r="AJ1637">
        <v>0</v>
      </c>
    </row>
    <row r="1638" spans="1:36" x14ac:dyDescent="0.25">
      <c r="A1638" s="3" t="s">
        <v>149</v>
      </c>
      <c r="B1638" s="3" t="s">
        <v>144</v>
      </c>
      <c r="C1638" s="3" t="s">
        <v>256</v>
      </c>
      <c r="D1638" s="3">
        <v>2018</v>
      </c>
      <c r="E1638" s="3">
        <v>12</v>
      </c>
      <c r="F1638" t="s">
        <v>68</v>
      </c>
      <c r="I1638">
        <v>0</v>
      </c>
      <c r="J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 t="s">
        <v>13</v>
      </c>
      <c r="AI1638">
        <v>0</v>
      </c>
      <c r="AJ1638">
        <v>0</v>
      </c>
    </row>
    <row r="1639" spans="1:36" x14ac:dyDescent="0.25">
      <c r="A1639" s="3" t="s">
        <v>149</v>
      </c>
      <c r="B1639" s="3" t="s">
        <v>144</v>
      </c>
      <c r="C1639" s="3" t="s">
        <v>256</v>
      </c>
      <c r="D1639" s="3">
        <v>2018</v>
      </c>
      <c r="E1639" s="3" t="s">
        <v>69</v>
      </c>
      <c r="F1639" t="s">
        <v>70</v>
      </c>
      <c r="I1639">
        <v>0</v>
      </c>
      <c r="J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 t="s">
        <v>13</v>
      </c>
      <c r="AI1639">
        <v>0</v>
      </c>
      <c r="AJ1639">
        <v>0</v>
      </c>
    </row>
    <row r="1640" spans="1:36" x14ac:dyDescent="0.25">
      <c r="A1640" s="3" t="s">
        <v>149</v>
      </c>
      <c r="B1640" s="3" t="s">
        <v>144</v>
      </c>
      <c r="C1640" s="3" t="s">
        <v>256</v>
      </c>
      <c r="D1640" s="3">
        <v>2018</v>
      </c>
      <c r="E1640" s="3" t="s">
        <v>71</v>
      </c>
      <c r="F1640" t="s">
        <v>72</v>
      </c>
      <c r="I1640">
        <v>0</v>
      </c>
      <c r="J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 t="s">
        <v>13</v>
      </c>
      <c r="AI1640">
        <v>0</v>
      </c>
      <c r="AJ1640">
        <v>0</v>
      </c>
    </row>
    <row r="1641" spans="1:36" x14ac:dyDescent="0.25">
      <c r="A1641" s="3" t="s">
        <v>149</v>
      </c>
      <c r="B1641" s="3" t="s">
        <v>144</v>
      </c>
      <c r="C1641" s="3" t="s">
        <v>256</v>
      </c>
      <c r="D1641" s="3">
        <v>2018</v>
      </c>
      <c r="E1641" s="3" t="s">
        <v>73</v>
      </c>
      <c r="F1641" t="s">
        <v>16</v>
      </c>
      <c r="I1641">
        <v>0</v>
      </c>
      <c r="J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 t="s">
        <v>13</v>
      </c>
      <c r="AI1641">
        <v>0</v>
      </c>
      <c r="AJ1641">
        <v>0</v>
      </c>
    </row>
    <row r="1642" spans="1:36" x14ac:dyDescent="0.25">
      <c r="A1642" s="3" t="s">
        <v>149</v>
      </c>
      <c r="B1642" s="3" t="s">
        <v>144</v>
      </c>
      <c r="C1642" s="3" t="s">
        <v>256</v>
      </c>
      <c r="D1642" s="3">
        <v>2018</v>
      </c>
      <c r="E1642" s="3" t="s">
        <v>74</v>
      </c>
      <c r="F1642" t="s">
        <v>20</v>
      </c>
      <c r="I1642">
        <v>0</v>
      </c>
      <c r="J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 t="s">
        <v>13</v>
      </c>
      <c r="AI1642">
        <v>0</v>
      </c>
      <c r="AJ1642">
        <v>0</v>
      </c>
    </row>
    <row r="1643" spans="1:36" x14ac:dyDescent="0.25">
      <c r="A1643" s="3" t="s">
        <v>149</v>
      </c>
      <c r="B1643" s="3" t="s">
        <v>144</v>
      </c>
      <c r="C1643" s="3" t="s">
        <v>256</v>
      </c>
      <c r="D1643" s="3">
        <v>2018</v>
      </c>
      <c r="E1643" s="3">
        <v>0</v>
      </c>
      <c r="F1643" t="s">
        <v>75</v>
      </c>
      <c r="I1643">
        <v>0</v>
      </c>
      <c r="J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</row>
    <row r="1644" spans="1:36" x14ac:dyDescent="0.25">
      <c r="A1644" s="3" t="s">
        <v>149</v>
      </c>
      <c r="B1644" s="3" t="s">
        <v>144</v>
      </c>
      <c r="C1644" s="3" t="s">
        <v>256</v>
      </c>
      <c r="D1644" s="3">
        <v>2018</v>
      </c>
      <c r="E1644" s="3">
        <v>13</v>
      </c>
      <c r="F1644" t="s">
        <v>76</v>
      </c>
      <c r="I1644">
        <v>0</v>
      </c>
      <c r="J1644">
        <v>1</v>
      </c>
      <c r="M1644">
        <v>0</v>
      </c>
      <c r="N1644">
        <v>2</v>
      </c>
      <c r="O1644">
        <v>0</v>
      </c>
      <c r="P1644">
        <v>1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13</v>
      </c>
      <c r="AF1644">
        <v>4</v>
      </c>
      <c r="AG1644">
        <v>13</v>
      </c>
      <c r="AH1644" t="s">
        <v>13</v>
      </c>
      <c r="AI1644">
        <v>0</v>
      </c>
      <c r="AJ1644">
        <v>0</v>
      </c>
    </row>
    <row r="1645" spans="1:36" x14ac:dyDescent="0.25">
      <c r="A1645" s="3" t="s">
        <v>149</v>
      </c>
      <c r="B1645" s="3" t="s">
        <v>144</v>
      </c>
      <c r="C1645" s="3" t="s">
        <v>256</v>
      </c>
      <c r="D1645" s="3">
        <v>2018</v>
      </c>
      <c r="E1645" s="3" t="s">
        <v>77</v>
      </c>
      <c r="F1645" t="s">
        <v>78</v>
      </c>
      <c r="I1645">
        <v>0</v>
      </c>
      <c r="J1645">
        <v>1</v>
      </c>
      <c r="M1645">
        <v>0</v>
      </c>
      <c r="N1645">
        <v>2</v>
      </c>
      <c r="O1645">
        <v>0</v>
      </c>
      <c r="P1645">
        <v>1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13</v>
      </c>
      <c r="AF1645">
        <v>4</v>
      </c>
      <c r="AG1645">
        <v>12</v>
      </c>
      <c r="AH1645" t="s">
        <v>13</v>
      </c>
      <c r="AI1645">
        <v>0</v>
      </c>
      <c r="AJ1645">
        <v>0</v>
      </c>
    </row>
    <row r="1646" spans="1:36" x14ac:dyDescent="0.25">
      <c r="A1646" s="3" t="s">
        <v>149</v>
      </c>
      <c r="B1646" s="3" t="s">
        <v>144</v>
      </c>
      <c r="C1646" s="3" t="s">
        <v>256</v>
      </c>
      <c r="D1646" s="3">
        <v>2018</v>
      </c>
      <c r="E1646" s="3" t="s">
        <v>79</v>
      </c>
      <c r="F1646" t="s">
        <v>80</v>
      </c>
      <c r="I1646">
        <v>0</v>
      </c>
      <c r="J1646">
        <v>1</v>
      </c>
      <c r="M1646">
        <v>0</v>
      </c>
      <c r="N1646">
        <v>1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2</v>
      </c>
      <c r="AG1646">
        <v>7</v>
      </c>
      <c r="AH1646" t="s">
        <v>13</v>
      </c>
      <c r="AI1646">
        <v>0</v>
      </c>
      <c r="AJ1646">
        <v>0</v>
      </c>
    </row>
    <row r="1647" spans="1:36" x14ac:dyDescent="0.25">
      <c r="A1647" s="3" t="s">
        <v>149</v>
      </c>
      <c r="B1647" s="3" t="s">
        <v>144</v>
      </c>
      <c r="C1647" s="3" t="s">
        <v>256</v>
      </c>
      <c r="D1647" s="3">
        <v>2018</v>
      </c>
      <c r="E1647" s="3">
        <v>14</v>
      </c>
      <c r="F1647" t="s">
        <v>81</v>
      </c>
      <c r="I1647">
        <v>0</v>
      </c>
      <c r="J1647">
        <v>23</v>
      </c>
      <c r="M1647">
        <v>0</v>
      </c>
      <c r="N1647">
        <v>50</v>
      </c>
      <c r="O1647">
        <v>0</v>
      </c>
      <c r="P1647">
        <v>26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150</v>
      </c>
      <c r="AF1647">
        <v>99</v>
      </c>
      <c r="AG1647">
        <v>200</v>
      </c>
      <c r="AH1647" t="s">
        <v>13</v>
      </c>
      <c r="AI1647">
        <v>0</v>
      </c>
      <c r="AJ1647">
        <v>0</v>
      </c>
    </row>
    <row r="1648" spans="1:36" x14ac:dyDescent="0.25">
      <c r="A1648" s="3" t="s">
        <v>149</v>
      </c>
      <c r="B1648" s="3" t="s">
        <v>144</v>
      </c>
      <c r="C1648" s="3" t="s">
        <v>256</v>
      </c>
      <c r="D1648" s="3">
        <v>2018</v>
      </c>
      <c r="E1648" s="3" t="s">
        <v>82</v>
      </c>
      <c r="F1648" t="s">
        <v>83</v>
      </c>
      <c r="I1648">
        <v>0</v>
      </c>
      <c r="J1648">
        <v>21</v>
      </c>
      <c r="M1648">
        <v>0</v>
      </c>
      <c r="N1648">
        <v>32</v>
      </c>
      <c r="O1648">
        <v>0</v>
      </c>
      <c r="P1648">
        <v>13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88</v>
      </c>
      <c r="AF1648">
        <v>66</v>
      </c>
      <c r="AG1648">
        <v>113</v>
      </c>
      <c r="AH1648" t="s">
        <v>13</v>
      </c>
      <c r="AI1648">
        <v>0</v>
      </c>
      <c r="AJ1648">
        <v>0</v>
      </c>
    </row>
    <row r="1649" spans="1:36" x14ac:dyDescent="0.25">
      <c r="A1649" s="3" t="s">
        <v>149</v>
      </c>
      <c r="B1649" s="3" t="s">
        <v>144</v>
      </c>
      <c r="C1649" s="3" t="s">
        <v>256</v>
      </c>
      <c r="D1649" s="3">
        <v>2018</v>
      </c>
      <c r="E1649" s="3" t="s">
        <v>84</v>
      </c>
      <c r="F1649" t="s">
        <v>85</v>
      </c>
      <c r="I1649">
        <v>0</v>
      </c>
      <c r="J1649">
        <v>0</v>
      </c>
      <c r="M1649">
        <v>0</v>
      </c>
      <c r="N1649">
        <v>12</v>
      </c>
      <c r="O1649">
        <v>0</v>
      </c>
      <c r="P1649">
        <v>10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30</v>
      </c>
      <c r="AF1649">
        <v>22</v>
      </c>
      <c r="AG1649">
        <v>40</v>
      </c>
      <c r="AH1649" t="s">
        <v>13</v>
      </c>
      <c r="AI1649">
        <v>0</v>
      </c>
      <c r="AJ1649">
        <v>0</v>
      </c>
    </row>
    <row r="1650" spans="1:36" x14ac:dyDescent="0.25">
      <c r="A1650" s="3" t="s">
        <v>149</v>
      </c>
      <c r="B1650" s="3" t="s">
        <v>144</v>
      </c>
      <c r="C1650" s="3" t="s">
        <v>256</v>
      </c>
      <c r="D1650" s="3">
        <v>2018</v>
      </c>
      <c r="E1650" s="3" t="s">
        <v>86</v>
      </c>
      <c r="F1650" t="s">
        <v>87</v>
      </c>
      <c r="I1650">
        <v>0</v>
      </c>
      <c r="J1650">
        <v>0</v>
      </c>
      <c r="M1650">
        <v>0</v>
      </c>
      <c r="N1650">
        <v>1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2</v>
      </c>
      <c r="AF1650">
        <v>1</v>
      </c>
      <c r="AG1650">
        <v>2</v>
      </c>
      <c r="AH1650" t="s">
        <v>13</v>
      </c>
      <c r="AI1650">
        <v>0</v>
      </c>
      <c r="AJ1650">
        <v>0</v>
      </c>
    </row>
    <row r="1651" spans="1:36" x14ac:dyDescent="0.25">
      <c r="A1651" s="3" t="s">
        <v>149</v>
      </c>
      <c r="B1651" s="3" t="s">
        <v>144</v>
      </c>
      <c r="C1651" s="3" t="s">
        <v>256</v>
      </c>
      <c r="D1651" s="3">
        <v>2018</v>
      </c>
      <c r="E1651" s="3" t="s">
        <v>88</v>
      </c>
      <c r="F1651" t="s">
        <v>89</v>
      </c>
      <c r="I1651">
        <v>0</v>
      </c>
      <c r="J1651">
        <v>2</v>
      </c>
      <c r="M1651">
        <v>0</v>
      </c>
      <c r="N1651">
        <v>1</v>
      </c>
      <c r="O1651">
        <v>0</v>
      </c>
      <c r="P1651">
        <v>5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20</v>
      </c>
      <c r="AF1651">
        <v>8</v>
      </c>
      <c r="AG1651">
        <v>24</v>
      </c>
      <c r="AH1651" t="s">
        <v>13</v>
      </c>
      <c r="AI1651">
        <v>0</v>
      </c>
      <c r="AJ1651">
        <v>0</v>
      </c>
    </row>
    <row r="1652" spans="1:36" x14ac:dyDescent="0.25">
      <c r="A1652" s="3" t="s">
        <v>149</v>
      </c>
      <c r="B1652" s="3" t="s">
        <v>144</v>
      </c>
      <c r="C1652" s="3" t="s">
        <v>256</v>
      </c>
      <c r="D1652" s="3">
        <v>2018</v>
      </c>
      <c r="E1652" s="3" t="s">
        <v>90</v>
      </c>
      <c r="F1652" t="s">
        <v>91</v>
      </c>
      <c r="I1652">
        <v>0</v>
      </c>
      <c r="J1652">
        <v>0</v>
      </c>
      <c r="M1652">
        <v>0</v>
      </c>
      <c r="N1652">
        <v>5</v>
      </c>
      <c r="O1652">
        <v>0</v>
      </c>
      <c r="P1652">
        <v>6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11</v>
      </c>
      <c r="AG1652">
        <v>28</v>
      </c>
      <c r="AH1652" t="s">
        <v>13</v>
      </c>
      <c r="AI1652">
        <v>0</v>
      </c>
      <c r="AJ1652">
        <v>0</v>
      </c>
    </row>
    <row r="1653" spans="1:36" x14ac:dyDescent="0.25">
      <c r="A1653" s="3" t="s">
        <v>149</v>
      </c>
      <c r="B1653" s="3" t="s">
        <v>144</v>
      </c>
      <c r="C1653" s="3" t="s">
        <v>256</v>
      </c>
      <c r="D1653" s="3">
        <v>2018</v>
      </c>
      <c r="E1653" s="3" t="s">
        <v>92</v>
      </c>
      <c r="F1653" t="s">
        <v>93</v>
      </c>
      <c r="I1653">
        <v>0</v>
      </c>
      <c r="J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10</v>
      </c>
      <c r="AF1653">
        <v>0</v>
      </c>
      <c r="AG1653">
        <v>10</v>
      </c>
      <c r="AH1653" t="s">
        <v>13</v>
      </c>
      <c r="AI1653">
        <v>0</v>
      </c>
      <c r="AJ1653">
        <v>0</v>
      </c>
    </row>
    <row r="1654" spans="1:36" x14ac:dyDescent="0.25">
      <c r="A1654" s="3" t="s">
        <v>149</v>
      </c>
      <c r="B1654" s="3" t="s">
        <v>144</v>
      </c>
      <c r="C1654" s="3" t="s">
        <v>256</v>
      </c>
      <c r="D1654" s="3">
        <v>2018</v>
      </c>
      <c r="E1654" s="3">
        <v>15</v>
      </c>
      <c r="F1654" t="s">
        <v>94</v>
      </c>
      <c r="I1654">
        <v>0</v>
      </c>
      <c r="J1654">
        <v>12</v>
      </c>
      <c r="M1654">
        <v>0</v>
      </c>
      <c r="N1654">
        <v>13</v>
      </c>
      <c r="O1654">
        <v>0</v>
      </c>
      <c r="P1654">
        <v>7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10</v>
      </c>
      <c r="AF1654">
        <v>32</v>
      </c>
      <c r="AG1654">
        <v>59</v>
      </c>
      <c r="AH1654" t="s">
        <v>13</v>
      </c>
      <c r="AI1654">
        <v>0</v>
      </c>
      <c r="AJ1654">
        <v>0</v>
      </c>
    </row>
    <row r="1655" spans="1:36" x14ac:dyDescent="0.25">
      <c r="A1655" s="3" t="s">
        <v>149</v>
      </c>
      <c r="B1655" s="3" t="s">
        <v>144</v>
      </c>
      <c r="C1655" s="3" t="s">
        <v>256</v>
      </c>
      <c r="D1655" s="3">
        <v>2018</v>
      </c>
      <c r="E1655" s="3" t="s">
        <v>95</v>
      </c>
      <c r="F1655" t="s">
        <v>96</v>
      </c>
      <c r="I1655">
        <v>0</v>
      </c>
      <c r="J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1</v>
      </c>
      <c r="AF1655">
        <v>0</v>
      </c>
      <c r="AG1655">
        <v>4</v>
      </c>
      <c r="AH1655" t="s">
        <v>13</v>
      </c>
      <c r="AI1655">
        <v>0</v>
      </c>
      <c r="AJ1655">
        <v>0</v>
      </c>
    </row>
    <row r="1656" spans="1:36" x14ac:dyDescent="0.25">
      <c r="A1656" s="3" t="s">
        <v>149</v>
      </c>
      <c r="B1656" s="3" t="s">
        <v>144</v>
      </c>
      <c r="C1656" s="3" t="s">
        <v>256</v>
      </c>
      <c r="D1656" s="3">
        <v>2018</v>
      </c>
      <c r="E1656" s="3">
        <v>0</v>
      </c>
      <c r="F1656" t="s">
        <v>97</v>
      </c>
      <c r="I1656">
        <v>0</v>
      </c>
      <c r="J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</row>
    <row r="1657" spans="1:36" x14ac:dyDescent="0.25">
      <c r="A1657" s="3" t="s">
        <v>149</v>
      </c>
      <c r="B1657" s="3" t="s">
        <v>144</v>
      </c>
      <c r="C1657" s="3" t="s">
        <v>256</v>
      </c>
      <c r="D1657" s="3">
        <v>2018</v>
      </c>
      <c r="E1657" s="3">
        <v>0</v>
      </c>
      <c r="F1657" t="s">
        <v>98</v>
      </c>
      <c r="I1657">
        <v>0</v>
      </c>
      <c r="J1657">
        <v>78</v>
      </c>
      <c r="M1657">
        <v>0</v>
      </c>
      <c r="N1657">
        <v>16</v>
      </c>
      <c r="O1657">
        <v>0</v>
      </c>
      <c r="P1657">
        <v>26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51</v>
      </c>
      <c r="AF1657">
        <v>120</v>
      </c>
      <c r="AG1657">
        <v>244</v>
      </c>
      <c r="AH1657" t="s">
        <v>13</v>
      </c>
      <c r="AI1657">
        <v>0</v>
      </c>
      <c r="AJ1657">
        <v>0</v>
      </c>
    </row>
    <row r="1658" spans="1:36" x14ac:dyDescent="0.25">
      <c r="A1658" s="3" t="s">
        <v>149</v>
      </c>
      <c r="B1658" s="3" t="s">
        <v>144</v>
      </c>
      <c r="C1658" s="3" t="s">
        <v>256</v>
      </c>
      <c r="D1658" s="3">
        <v>2018</v>
      </c>
      <c r="E1658" s="3">
        <v>0</v>
      </c>
      <c r="F1658" t="s">
        <v>99</v>
      </c>
      <c r="I1658">
        <v>0</v>
      </c>
      <c r="J1658">
        <v>50</v>
      </c>
      <c r="M1658">
        <v>0</v>
      </c>
      <c r="N1658">
        <v>37</v>
      </c>
      <c r="O1658">
        <v>0</v>
      </c>
      <c r="P1658">
        <v>47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60</v>
      </c>
      <c r="AF1658">
        <v>134</v>
      </c>
      <c r="AG1658">
        <v>285</v>
      </c>
      <c r="AH1658" t="s">
        <v>13</v>
      </c>
      <c r="AI1658">
        <v>0</v>
      </c>
      <c r="AJ1658">
        <v>0</v>
      </c>
    </row>
    <row r="1659" spans="1:36" x14ac:dyDescent="0.25">
      <c r="A1659" s="3" t="s">
        <v>149</v>
      </c>
      <c r="B1659" s="3" t="s">
        <v>144</v>
      </c>
      <c r="C1659" s="3" t="s">
        <v>256</v>
      </c>
      <c r="D1659" s="3">
        <v>2018</v>
      </c>
      <c r="E1659" s="3">
        <v>0</v>
      </c>
      <c r="F1659" t="s">
        <v>100</v>
      </c>
      <c r="I1659">
        <v>0</v>
      </c>
      <c r="J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 t="s">
        <v>13</v>
      </c>
      <c r="AI1659">
        <v>0</v>
      </c>
      <c r="AJ1659">
        <v>0</v>
      </c>
    </row>
    <row r="1660" spans="1:36" x14ac:dyDescent="0.25">
      <c r="A1660" s="3" t="s">
        <v>149</v>
      </c>
      <c r="B1660" s="3" t="s">
        <v>144</v>
      </c>
      <c r="C1660" s="3" t="s">
        <v>256</v>
      </c>
      <c r="D1660" s="3">
        <v>2018</v>
      </c>
      <c r="E1660" s="3">
        <v>0</v>
      </c>
      <c r="F1660" t="s">
        <v>101</v>
      </c>
      <c r="I1660">
        <v>0</v>
      </c>
      <c r="J1660">
        <v>35</v>
      </c>
      <c r="M1660">
        <v>0</v>
      </c>
      <c r="N1660">
        <v>15</v>
      </c>
      <c r="O1660">
        <v>0</v>
      </c>
      <c r="P1660">
        <v>24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51</v>
      </c>
      <c r="AF1660">
        <v>74</v>
      </c>
      <c r="AG1660">
        <v>223</v>
      </c>
      <c r="AH1660" t="s">
        <v>13</v>
      </c>
      <c r="AI1660">
        <v>0</v>
      </c>
      <c r="AJ1660">
        <v>0</v>
      </c>
    </row>
    <row r="1661" spans="1:36" x14ac:dyDescent="0.25">
      <c r="A1661" s="3" t="s">
        <v>149</v>
      </c>
      <c r="B1661" s="3" t="s">
        <v>144</v>
      </c>
      <c r="C1661" s="3" t="s">
        <v>256</v>
      </c>
      <c r="D1661" s="3">
        <v>2018</v>
      </c>
      <c r="E1661" s="3">
        <v>0</v>
      </c>
      <c r="F1661" t="s">
        <v>102</v>
      </c>
      <c r="I1661">
        <v>0</v>
      </c>
      <c r="J1661">
        <v>23</v>
      </c>
      <c r="M1661">
        <v>0</v>
      </c>
      <c r="N1661">
        <v>50</v>
      </c>
      <c r="O1661">
        <v>0</v>
      </c>
      <c r="P1661">
        <v>26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150</v>
      </c>
      <c r="AF1661">
        <v>99</v>
      </c>
      <c r="AG1661">
        <v>200</v>
      </c>
      <c r="AH1661" t="s">
        <v>13</v>
      </c>
      <c r="AI1661">
        <v>0</v>
      </c>
      <c r="AJ1661">
        <v>0</v>
      </c>
    </row>
    <row r="1662" spans="1:36" x14ac:dyDescent="0.25">
      <c r="A1662" s="3" t="s">
        <v>149</v>
      </c>
      <c r="B1662" s="3" t="s">
        <v>144</v>
      </c>
      <c r="C1662" s="3" t="s">
        <v>256</v>
      </c>
      <c r="D1662" s="3">
        <v>2018</v>
      </c>
      <c r="E1662" s="3">
        <v>0</v>
      </c>
      <c r="F1662" t="s">
        <v>103</v>
      </c>
      <c r="I1662">
        <v>0</v>
      </c>
      <c r="J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1</v>
      </c>
      <c r="AF1662">
        <v>0</v>
      </c>
      <c r="AG1662">
        <v>4</v>
      </c>
      <c r="AH1662" t="s">
        <v>13</v>
      </c>
      <c r="AI1662">
        <v>0</v>
      </c>
      <c r="AJ1662">
        <v>0</v>
      </c>
    </row>
    <row r="1663" spans="1:36" x14ac:dyDescent="0.25">
      <c r="A1663" s="3" t="s">
        <v>149</v>
      </c>
      <c r="B1663" s="3" t="s">
        <v>144</v>
      </c>
      <c r="C1663" s="3" t="s">
        <v>256</v>
      </c>
      <c r="D1663" s="3">
        <v>2018</v>
      </c>
      <c r="E1663" s="3">
        <v>0</v>
      </c>
      <c r="F1663" t="s">
        <v>104</v>
      </c>
      <c r="I1663">
        <v>0</v>
      </c>
      <c r="J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</row>
    <row r="1664" spans="1:36" x14ac:dyDescent="0.25">
      <c r="A1664" s="3" t="s">
        <v>149</v>
      </c>
      <c r="B1664" s="3" t="s">
        <v>144</v>
      </c>
      <c r="C1664" s="3" t="s">
        <v>256</v>
      </c>
      <c r="D1664" s="3">
        <v>2018</v>
      </c>
      <c r="E1664" s="3">
        <v>16</v>
      </c>
      <c r="F1664" t="s">
        <v>258</v>
      </c>
      <c r="I1664">
        <v>0</v>
      </c>
      <c r="J1664">
        <v>0</v>
      </c>
      <c r="M1664">
        <v>0</v>
      </c>
      <c r="N1664">
        <v>0</v>
      </c>
      <c r="O1664">
        <v>0</v>
      </c>
      <c r="P1664">
        <v>1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4</v>
      </c>
      <c r="AF1664">
        <v>1</v>
      </c>
      <c r="AG1664">
        <v>1</v>
      </c>
      <c r="AH1664" t="s">
        <v>13</v>
      </c>
      <c r="AI1664">
        <v>0</v>
      </c>
      <c r="AJ1664">
        <v>0</v>
      </c>
    </row>
    <row r="1665" spans="1:36" x14ac:dyDescent="0.25">
      <c r="A1665" s="3" t="s">
        <v>149</v>
      </c>
      <c r="B1665" s="3" t="s">
        <v>144</v>
      </c>
      <c r="C1665" s="3" t="s">
        <v>256</v>
      </c>
      <c r="D1665" s="3">
        <v>2018</v>
      </c>
      <c r="E1665" s="3">
        <v>17</v>
      </c>
      <c r="F1665" t="s">
        <v>259</v>
      </c>
      <c r="I1665">
        <v>0</v>
      </c>
      <c r="J1665">
        <v>29</v>
      </c>
      <c r="M1665">
        <v>0</v>
      </c>
      <c r="N1665">
        <v>17</v>
      </c>
      <c r="O1665">
        <v>0</v>
      </c>
      <c r="P1665">
        <v>9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75</v>
      </c>
      <c r="AF1665">
        <v>55</v>
      </c>
      <c r="AG1665">
        <v>55</v>
      </c>
      <c r="AH1665" t="s">
        <v>13</v>
      </c>
      <c r="AI1665">
        <v>0</v>
      </c>
      <c r="AJ1665">
        <v>0</v>
      </c>
    </row>
    <row r="1666" spans="1:36" x14ac:dyDescent="0.25">
      <c r="A1666" s="3" t="s">
        <v>149</v>
      </c>
      <c r="B1666" s="3" t="s">
        <v>144</v>
      </c>
      <c r="C1666" s="3" t="s">
        <v>256</v>
      </c>
      <c r="D1666" s="3">
        <v>2018</v>
      </c>
      <c r="E1666" s="3">
        <v>18</v>
      </c>
      <c r="F1666" t="s">
        <v>260</v>
      </c>
      <c r="I1666">
        <v>0</v>
      </c>
      <c r="J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4</v>
      </c>
      <c r="AF1666">
        <v>0</v>
      </c>
      <c r="AG1666">
        <v>0</v>
      </c>
      <c r="AH1666" t="s">
        <v>13</v>
      </c>
      <c r="AI1666">
        <v>0</v>
      </c>
      <c r="AJ1666">
        <v>0</v>
      </c>
    </row>
    <row r="1667" spans="1:36" x14ac:dyDescent="0.25">
      <c r="A1667" s="3" t="s">
        <v>149</v>
      </c>
      <c r="B1667" s="3" t="s">
        <v>144</v>
      </c>
      <c r="C1667" s="3" t="s">
        <v>256</v>
      </c>
      <c r="D1667" s="3">
        <v>2018</v>
      </c>
      <c r="E1667" s="3">
        <v>19</v>
      </c>
      <c r="F1667" t="s">
        <v>261</v>
      </c>
      <c r="I1667">
        <v>0</v>
      </c>
      <c r="J1667">
        <v>0</v>
      </c>
      <c r="M1667">
        <v>0</v>
      </c>
      <c r="N1667">
        <v>10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10</v>
      </c>
      <c r="AG1667">
        <v>10</v>
      </c>
      <c r="AH1667" t="s">
        <v>13</v>
      </c>
      <c r="AI1667">
        <v>0</v>
      </c>
      <c r="AJ1667">
        <v>0</v>
      </c>
    </row>
    <row r="1668" spans="1:36" x14ac:dyDescent="0.25">
      <c r="A1668" s="3" t="s">
        <v>149</v>
      </c>
      <c r="B1668" s="3" t="s">
        <v>144</v>
      </c>
      <c r="C1668" s="3" t="s">
        <v>256</v>
      </c>
      <c r="D1668" s="3">
        <v>2018</v>
      </c>
      <c r="E1668" s="3">
        <v>20</v>
      </c>
      <c r="F1668" t="s">
        <v>262</v>
      </c>
      <c r="I1668">
        <v>0</v>
      </c>
      <c r="J1668">
        <v>0</v>
      </c>
      <c r="M1668">
        <v>0</v>
      </c>
      <c r="N1668">
        <v>19</v>
      </c>
      <c r="O1668">
        <v>0</v>
      </c>
      <c r="P1668">
        <v>18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15</v>
      </c>
      <c r="AF1668">
        <v>37</v>
      </c>
      <c r="AG1668">
        <v>37</v>
      </c>
      <c r="AH1668" t="s">
        <v>13</v>
      </c>
      <c r="AI1668">
        <v>0</v>
      </c>
      <c r="AJ1668">
        <v>0</v>
      </c>
    </row>
    <row r="1669" spans="1:36" x14ac:dyDescent="0.25">
      <c r="A1669" s="3" t="s">
        <v>149</v>
      </c>
      <c r="B1669" s="3" t="s">
        <v>144</v>
      </c>
      <c r="C1669" s="3" t="s">
        <v>256</v>
      </c>
      <c r="D1669" s="3">
        <v>2018</v>
      </c>
      <c r="E1669" s="3">
        <v>21</v>
      </c>
      <c r="F1669" t="s">
        <v>263</v>
      </c>
      <c r="I1669">
        <v>0</v>
      </c>
      <c r="J1669">
        <v>0</v>
      </c>
      <c r="M1669">
        <v>0</v>
      </c>
      <c r="N1669">
        <v>19</v>
      </c>
      <c r="O1669">
        <v>0</v>
      </c>
      <c r="P1669">
        <v>18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84</v>
      </c>
      <c r="AF1669">
        <v>37</v>
      </c>
      <c r="AG1669">
        <v>37</v>
      </c>
      <c r="AH1669" t="s">
        <v>13</v>
      </c>
      <c r="AI1669">
        <v>0</v>
      </c>
      <c r="AJ1669">
        <v>0</v>
      </c>
    </row>
    <row r="1670" spans="1:36" x14ac:dyDescent="0.25">
      <c r="A1670" s="3" t="s">
        <v>149</v>
      </c>
      <c r="B1670" s="3" t="s">
        <v>144</v>
      </c>
      <c r="C1670" s="3" t="s">
        <v>256</v>
      </c>
      <c r="D1670" s="3">
        <v>2018</v>
      </c>
      <c r="E1670" s="3">
        <v>22</v>
      </c>
      <c r="F1670" t="s">
        <v>264</v>
      </c>
      <c r="I1670">
        <v>0</v>
      </c>
      <c r="J1670">
        <v>0</v>
      </c>
      <c r="M1670">
        <v>0</v>
      </c>
      <c r="N1670">
        <v>0</v>
      </c>
      <c r="O1670">
        <v>0</v>
      </c>
      <c r="P1670">
        <v>1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4</v>
      </c>
      <c r="AF1670">
        <v>1</v>
      </c>
      <c r="AG1670">
        <v>1</v>
      </c>
      <c r="AH1670" t="s">
        <v>13</v>
      </c>
      <c r="AI1670">
        <v>0</v>
      </c>
      <c r="AJ1670">
        <v>0</v>
      </c>
    </row>
    <row r="1671" spans="1:36" x14ac:dyDescent="0.25">
      <c r="A1671" s="3" t="s">
        <v>149</v>
      </c>
      <c r="B1671" s="3" t="s">
        <v>144</v>
      </c>
      <c r="C1671" s="3" t="s">
        <v>256</v>
      </c>
      <c r="D1671" s="3">
        <v>2018</v>
      </c>
      <c r="E1671" s="3">
        <v>23</v>
      </c>
      <c r="F1671">
        <v>0</v>
      </c>
      <c r="I1671">
        <v>0</v>
      </c>
      <c r="J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 t="s">
        <v>13</v>
      </c>
      <c r="AI1671">
        <v>0</v>
      </c>
      <c r="AJ1671">
        <v>0</v>
      </c>
    </row>
    <row r="1672" spans="1:36" x14ac:dyDescent="0.25">
      <c r="A1672" s="3" t="s">
        <v>149</v>
      </c>
      <c r="B1672" s="3" t="s">
        <v>144</v>
      </c>
      <c r="C1672" s="3" t="s">
        <v>256</v>
      </c>
      <c r="D1672" s="3">
        <v>2018</v>
      </c>
      <c r="E1672" s="3">
        <v>24</v>
      </c>
      <c r="F1672">
        <v>0</v>
      </c>
      <c r="I1672">
        <v>0</v>
      </c>
      <c r="J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 t="s">
        <v>13</v>
      </c>
      <c r="AI1672">
        <v>0</v>
      </c>
      <c r="AJ1672">
        <v>0</v>
      </c>
    </row>
    <row r="1673" spans="1:36" x14ac:dyDescent="0.25">
      <c r="A1673" s="3" t="s">
        <v>149</v>
      </c>
      <c r="B1673" s="3" t="s">
        <v>144</v>
      </c>
      <c r="C1673" s="3" t="s">
        <v>256</v>
      </c>
      <c r="D1673" s="3">
        <v>2018</v>
      </c>
      <c r="E1673" s="3">
        <v>25</v>
      </c>
      <c r="F1673">
        <v>0</v>
      </c>
      <c r="I1673">
        <v>0</v>
      </c>
      <c r="J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 t="s">
        <v>13</v>
      </c>
      <c r="AI1673">
        <v>0</v>
      </c>
      <c r="AJ1673">
        <v>0</v>
      </c>
    </row>
    <row r="1674" spans="1:36" x14ac:dyDescent="0.25">
      <c r="A1674" s="3" t="s">
        <v>149</v>
      </c>
      <c r="B1674" s="3" t="s">
        <v>121</v>
      </c>
      <c r="C1674" s="3" t="s">
        <v>269</v>
      </c>
      <c r="D1674" s="3">
        <v>2018</v>
      </c>
      <c r="E1674" s="3">
        <v>0</v>
      </c>
      <c r="F1674" t="s">
        <v>12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</row>
    <row r="1675" spans="1:36" x14ac:dyDescent="0.25">
      <c r="A1675" s="3" t="s">
        <v>149</v>
      </c>
      <c r="B1675" s="3" t="s">
        <v>121</v>
      </c>
      <c r="C1675" s="3" t="s">
        <v>269</v>
      </c>
      <c r="D1675" s="3">
        <v>2018</v>
      </c>
      <c r="E1675" s="3">
        <v>1</v>
      </c>
      <c r="F1675" t="s">
        <v>14</v>
      </c>
      <c r="G1675">
        <v>1</v>
      </c>
      <c r="H1675">
        <v>1</v>
      </c>
      <c r="I1675">
        <v>3</v>
      </c>
      <c r="J1675">
        <v>2</v>
      </c>
      <c r="K1675">
        <v>3</v>
      </c>
      <c r="L1675">
        <v>0</v>
      </c>
      <c r="M1675">
        <v>3</v>
      </c>
      <c r="N1675">
        <v>0</v>
      </c>
      <c r="O1675">
        <v>3</v>
      </c>
      <c r="P1675">
        <v>0</v>
      </c>
      <c r="Q1675">
        <v>3</v>
      </c>
      <c r="R1675">
        <v>0</v>
      </c>
      <c r="S1675">
        <v>3</v>
      </c>
      <c r="T1675">
        <v>0</v>
      </c>
      <c r="U1675">
        <v>3</v>
      </c>
      <c r="V1675">
        <v>0</v>
      </c>
      <c r="W1675">
        <v>3</v>
      </c>
      <c r="X1675">
        <v>0</v>
      </c>
      <c r="Y1675">
        <v>3</v>
      </c>
      <c r="Z1675">
        <v>0</v>
      </c>
      <c r="AA1675">
        <v>3</v>
      </c>
      <c r="AB1675">
        <v>0</v>
      </c>
      <c r="AC1675">
        <v>3</v>
      </c>
      <c r="AD1675">
        <v>0</v>
      </c>
      <c r="AE1675">
        <v>200</v>
      </c>
      <c r="AF1675">
        <v>3</v>
      </c>
      <c r="AG1675">
        <v>10</v>
      </c>
      <c r="AH1675" t="s">
        <v>160</v>
      </c>
      <c r="AI1675">
        <v>0</v>
      </c>
      <c r="AJ1675" t="s">
        <v>270</v>
      </c>
    </row>
    <row r="1676" spans="1:36" x14ac:dyDescent="0.25">
      <c r="A1676" s="3" t="s">
        <v>149</v>
      </c>
      <c r="B1676" s="3" t="s">
        <v>121</v>
      </c>
      <c r="C1676" s="3" t="s">
        <v>269</v>
      </c>
      <c r="D1676" s="3">
        <v>2018</v>
      </c>
      <c r="E1676" s="3" t="s">
        <v>15</v>
      </c>
      <c r="F1676" t="s">
        <v>16</v>
      </c>
      <c r="G1676">
        <v>127</v>
      </c>
      <c r="H1676">
        <v>127</v>
      </c>
      <c r="I1676">
        <v>127</v>
      </c>
      <c r="J1676">
        <v>0</v>
      </c>
      <c r="K1676">
        <v>127</v>
      </c>
      <c r="L1676">
        <v>0</v>
      </c>
      <c r="M1676">
        <v>127</v>
      </c>
      <c r="N1676">
        <v>0</v>
      </c>
      <c r="O1676">
        <v>127</v>
      </c>
      <c r="P1676">
        <v>0</v>
      </c>
      <c r="Q1676">
        <v>127</v>
      </c>
      <c r="R1676">
        <v>0</v>
      </c>
      <c r="S1676">
        <v>127</v>
      </c>
      <c r="T1676">
        <v>0</v>
      </c>
      <c r="U1676">
        <v>127</v>
      </c>
      <c r="V1676">
        <v>0</v>
      </c>
      <c r="W1676">
        <v>127</v>
      </c>
      <c r="X1676">
        <v>0</v>
      </c>
      <c r="Y1676">
        <v>127</v>
      </c>
      <c r="Z1676">
        <v>0</v>
      </c>
      <c r="AA1676">
        <v>127</v>
      </c>
      <c r="AB1676">
        <v>0</v>
      </c>
      <c r="AC1676">
        <v>127</v>
      </c>
      <c r="AD1676">
        <v>0</v>
      </c>
      <c r="AE1676">
        <v>130</v>
      </c>
      <c r="AF1676">
        <v>127</v>
      </c>
      <c r="AG1676">
        <v>128</v>
      </c>
      <c r="AH1676" t="s">
        <v>160</v>
      </c>
      <c r="AI1676">
        <v>0</v>
      </c>
      <c r="AJ1676" t="s">
        <v>270</v>
      </c>
    </row>
    <row r="1677" spans="1:36" x14ac:dyDescent="0.25">
      <c r="A1677" s="3" t="s">
        <v>149</v>
      </c>
      <c r="B1677" s="3" t="s">
        <v>121</v>
      </c>
      <c r="C1677" s="3" t="s">
        <v>269</v>
      </c>
      <c r="D1677" s="3">
        <v>2018</v>
      </c>
      <c r="E1677" s="3" t="s">
        <v>17</v>
      </c>
      <c r="F1677" t="s">
        <v>18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 t="s">
        <v>13</v>
      </c>
      <c r="AI1677">
        <v>0</v>
      </c>
      <c r="AJ1677">
        <v>0</v>
      </c>
    </row>
    <row r="1678" spans="1:36" x14ac:dyDescent="0.25">
      <c r="A1678" s="3" t="s">
        <v>149</v>
      </c>
      <c r="B1678" s="3" t="s">
        <v>121</v>
      </c>
      <c r="C1678" s="3" t="s">
        <v>269</v>
      </c>
      <c r="D1678" s="3">
        <v>2018</v>
      </c>
      <c r="E1678" s="3" t="s">
        <v>19</v>
      </c>
      <c r="F1678" t="s">
        <v>20</v>
      </c>
      <c r="G1678">
        <v>205</v>
      </c>
      <c r="H1678">
        <v>205</v>
      </c>
      <c r="I1678">
        <v>205</v>
      </c>
      <c r="J1678">
        <v>0</v>
      </c>
      <c r="K1678">
        <v>205</v>
      </c>
      <c r="L1678">
        <v>0</v>
      </c>
      <c r="M1678">
        <v>205</v>
      </c>
      <c r="N1678">
        <v>0</v>
      </c>
      <c r="O1678">
        <v>205</v>
      </c>
      <c r="P1678">
        <v>0</v>
      </c>
      <c r="Q1678">
        <v>205</v>
      </c>
      <c r="R1678">
        <v>0</v>
      </c>
      <c r="S1678">
        <v>205</v>
      </c>
      <c r="T1678">
        <v>0</v>
      </c>
      <c r="U1678">
        <v>205</v>
      </c>
      <c r="V1678">
        <v>0</v>
      </c>
      <c r="W1678">
        <v>205</v>
      </c>
      <c r="X1678">
        <v>0</v>
      </c>
      <c r="Y1678">
        <v>205</v>
      </c>
      <c r="Z1678">
        <v>0</v>
      </c>
      <c r="AA1678">
        <v>205</v>
      </c>
      <c r="AB1678">
        <v>0</v>
      </c>
      <c r="AC1678">
        <v>205</v>
      </c>
      <c r="AD1678">
        <v>0</v>
      </c>
      <c r="AE1678">
        <v>200</v>
      </c>
      <c r="AF1678">
        <v>205</v>
      </c>
      <c r="AG1678">
        <v>212</v>
      </c>
      <c r="AH1678" t="s">
        <v>162</v>
      </c>
      <c r="AI1678">
        <v>0</v>
      </c>
      <c r="AJ1678" t="s">
        <v>271</v>
      </c>
    </row>
    <row r="1679" spans="1:36" x14ac:dyDescent="0.25">
      <c r="A1679" s="3" t="s">
        <v>149</v>
      </c>
      <c r="B1679" s="3" t="s">
        <v>121</v>
      </c>
      <c r="C1679" s="3" t="s">
        <v>269</v>
      </c>
      <c r="D1679" s="3">
        <v>2018</v>
      </c>
      <c r="E1679" s="3">
        <v>2</v>
      </c>
      <c r="F1679" t="s">
        <v>21</v>
      </c>
      <c r="G1679">
        <v>1</v>
      </c>
      <c r="H1679">
        <v>1</v>
      </c>
      <c r="I1679">
        <v>1</v>
      </c>
      <c r="J1679">
        <v>0</v>
      </c>
      <c r="K1679">
        <v>3</v>
      </c>
      <c r="L1679">
        <v>2</v>
      </c>
      <c r="M1679">
        <v>4</v>
      </c>
      <c r="N1679">
        <v>1</v>
      </c>
      <c r="O1679">
        <v>4</v>
      </c>
      <c r="P1679">
        <v>0</v>
      </c>
      <c r="Q1679">
        <v>4</v>
      </c>
      <c r="R1679">
        <v>0</v>
      </c>
      <c r="S1679">
        <v>4</v>
      </c>
      <c r="T1679">
        <v>0</v>
      </c>
      <c r="U1679">
        <v>4</v>
      </c>
      <c r="V1679">
        <v>0</v>
      </c>
      <c r="W1679">
        <v>4</v>
      </c>
      <c r="X1679">
        <v>0</v>
      </c>
      <c r="Y1679">
        <v>4</v>
      </c>
      <c r="Z1679">
        <v>0</v>
      </c>
      <c r="AA1679">
        <v>4</v>
      </c>
      <c r="AB1679">
        <v>0</v>
      </c>
      <c r="AC1679">
        <v>4</v>
      </c>
      <c r="AD1679">
        <v>0</v>
      </c>
      <c r="AE1679">
        <v>2</v>
      </c>
      <c r="AF1679">
        <v>4</v>
      </c>
      <c r="AG1679">
        <v>9</v>
      </c>
      <c r="AH1679" t="s">
        <v>272</v>
      </c>
      <c r="AI1679">
        <v>0</v>
      </c>
      <c r="AJ1679" t="s">
        <v>273</v>
      </c>
    </row>
    <row r="1680" spans="1:36" x14ac:dyDescent="0.25">
      <c r="A1680" s="3" t="s">
        <v>149</v>
      </c>
      <c r="B1680" s="3" t="s">
        <v>121</v>
      </c>
      <c r="C1680" s="3" t="s">
        <v>269</v>
      </c>
      <c r="D1680" s="3">
        <v>2018</v>
      </c>
      <c r="E1680" s="3" t="s">
        <v>22</v>
      </c>
      <c r="F1680" t="s">
        <v>16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1</v>
      </c>
      <c r="N1680">
        <v>1</v>
      </c>
      <c r="O1680">
        <v>1</v>
      </c>
      <c r="P1680">
        <v>0</v>
      </c>
      <c r="Q1680">
        <v>1</v>
      </c>
      <c r="R1680">
        <v>0</v>
      </c>
      <c r="S1680">
        <v>1</v>
      </c>
      <c r="T1680">
        <v>0</v>
      </c>
      <c r="U1680">
        <v>1</v>
      </c>
      <c r="V1680">
        <v>0</v>
      </c>
      <c r="W1680">
        <v>1</v>
      </c>
      <c r="X1680">
        <v>0</v>
      </c>
      <c r="Y1680">
        <v>1</v>
      </c>
      <c r="Z1680">
        <v>0</v>
      </c>
      <c r="AA1680">
        <v>1</v>
      </c>
      <c r="AB1680">
        <v>0</v>
      </c>
      <c r="AC1680">
        <v>1</v>
      </c>
      <c r="AD1680">
        <v>0</v>
      </c>
      <c r="AE1680">
        <v>0</v>
      </c>
      <c r="AF1680">
        <v>1</v>
      </c>
      <c r="AG1680">
        <v>1</v>
      </c>
      <c r="AH1680" t="s">
        <v>272</v>
      </c>
      <c r="AI1680">
        <v>0</v>
      </c>
      <c r="AJ1680" t="s">
        <v>273</v>
      </c>
    </row>
    <row r="1681" spans="1:36" x14ac:dyDescent="0.25">
      <c r="A1681" s="3" t="s">
        <v>149</v>
      </c>
      <c r="B1681" s="3" t="s">
        <v>121</v>
      </c>
      <c r="C1681" s="3" t="s">
        <v>269</v>
      </c>
      <c r="D1681" s="3">
        <v>2018</v>
      </c>
      <c r="E1681" s="3" t="s">
        <v>23</v>
      </c>
      <c r="F1681" t="s">
        <v>20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2</v>
      </c>
      <c r="AF1681">
        <v>0</v>
      </c>
      <c r="AG1681">
        <v>5</v>
      </c>
      <c r="AH1681" t="s">
        <v>272</v>
      </c>
      <c r="AI1681">
        <v>0</v>
      </c>
      <c r="AJ1681" t="s">
        <v>273</v>
      </c>
    </row>
    <row r="1682" spans="1:36" x14ac:dyDescent="0.25">
      <c r="A1682" s="3" t="s">
        <v>149</v>
      </c>
      <c r="B1682" s="3" t="s">
        <v>121</v>
      </c>
      <c r="C1682" s="3" t="s">
        <v>269</v>
      </c>
      <c r="D1682" s="3">
        <v>2018</v>
      </c>
      <c r="E1682" s="3">
        <v>3</v>
      </c>
      <c r="F1682" t="s">
        <v>24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10</v>
      </c>
      <c r="AF1682">
        <v>0</v>
      </c>
      <c r="AG1682">
        <v>0</v>
      </c>
      <c r="AH1682" t="s">
        <v>13</v>
      </c>
      <c r="AI1682">
        <v>0</v>
      </c>
      <c r="AJ1682">
        <v>0</v>
      </c>
    </row>
    <row r="1683" spans="1:36" x14ac:dyDescent="0.25">
      <c r="A1683" s="3" t="s">
        <v>149</v>
      </c>
      <c r="B1683" s="3" t="s">
        <v>121</v>
      </c>
      <c r="C1683" s="3" t="s">
        <v>269</v>
      </c>
      <c r="D1683" s="3">
        <v>2018</v>
      </c>
      <c r="E1683" s="3" t="s">
        <v>25</v>
      </c>
      <c r="F1683" t="s">
        <v>16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 t="s">
        <v>13</v>
      </c>
      <c r="AI1683">
        <v>0</v>
      </c>
      <c r="AJ1683">
        <v>0</v>
      </c>
    </row>
    <row r="1684" spans="1:36" x14ac:dyDescent="0.25">
      <c r="A1684" s="3" t="s">
        <v>149</v>
      </c>
      <c r="B1684" s="3" t="s">
        <v>121</v>
      </c>
      <c r="C1684" s="3" t="s">
        <v>269</v>
      </c>
      <c r="D1684" s="3">
        <v>2018</v>
      </c>
      <c r="E1684" s="3" t="s">
        <v>26</v>
      </c>
      <c r="F1684" t="s">
        <v>20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10</v>
      </c>
      <c r="AF1684">
        <v>0</v>
      </c>
      <c r="AG1684">
        <v>0</v>
      </c>
      <c r="AH1684" t="s">
        <v>13</v>
      </c>
      <c r="AI1684">
        <v>0</v>
      </c>
      <c r="AJ1684">
        <v>0</v>
      </c>
    </row>
    <row r="1685" spans="1:36" x14ac:dyDescent="0.25">
      <c r="A1685" s="3" t="s">
        <v>149</v>
      </c>
      <c r="B1685" s="3" t="s">
        <v>121</v>
      </c>
      <c r="C1685" s="3" t="s">
        <v>269</v>
      </c>
      <c r="D1685" s="3">
        <v>2018</v>
      </c>
      <c r="E1685" s="3">
        <v>4</v>
      </c>
      <c r="F1685" t="s">
        <v>27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 t="s">
        <v>13</v>
      </c>
      <c r="AI1685">
        <v>0</v>
      </c>
      <c r="AJ1685">
        <v>0</v>
      </c>
    </row>
    <row r="1686" spans="1:36" x14ac:dyDescent="0.25">
      <c r="A1686" s="3" t="s">
        <v>149</v>
      </c>
      <c r="B1686" s="3" t="s">
        <v>121</v>
      </c>
      <c r="C1686" s="3" t="s">
        <v>269</v>
      </c>
      <c r="D1686" s="3">
        <v>2018</v>
      </c>
      <c r="E1686" s="3" t="s">
        <v>28</v>
      </c>
      <c r="F1686" t="s">
        <v>16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 t="s">
        <v>13</v>
      </c>
      <c r="AI1686">
        <v>0</v>
      </c>
      <c r="AJ1686">
        <v>0</v>
      </c>
    </row>
    <row r="1687" spans="1:36" x14ac:dyDescent="0.25">
      <c r="A1687" s="3" t="s">
        <v>149</v>
      </c>
      <c r="B1687" s="3" t="s">
        <v>121</v>
      </c>
      <c r="C1687" s="3" t="s">
        <v>269</v>
      </c>
      <c r="D1687" s="3">
        <v>2018</v>
      </c>
      <c r="E1687" s="3" t="s">
        <v>29</v>
      </c>
      <c r="F1687" t="s">
        <v>20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 t="s">
        <v>13</v>
      </c>
      <c r="AI1687">
        <v>0</v>
      </c>
      <c r="AJ1687">
        <v>0</v>
      </c>
    </row>
    <row r="1688" spans="1:36" x14ac:dyDescent="0.25">
      <c r="A1688" s="3" t="s">
        <v>149</v>
      </c>
      <c r="B1688" s="3" t="s">
        <v>121</v>
      </c>
      <c r="C1688" s="3" t="s">
        <v>269</v>
      </c>
      <c r="D1688" s="3">
        <v>2018</v>
      </c>
      <c r="E1688" s="3">
        <v>5</v>
      </c>
      <c r="F1688" t="s">
        <v>30</v>
      </c>
      <c r="G1688">
        <v>206</v>
      </c>
      <c r="H1688">
        <v>206</v>
      </c>
      <c r="I1688">
        <v>208</v>
      </c>
      <c r="J1688">
        <v>2</v>
      </c>
      <c r="K1688">
        <v>208</v>
      </c>
      <c r="L1688">
        <v>0</v>
      </c>
      <c r="M1688">
        <v>208</v>
      </c>
      <c r="N1688">
        <v>0</v>
      </c>
      <c r="O1688">
        <v>208</v>
      </c>
      <c r="P1688">
        <v>0</v>
      </c>
      <c r="Q1688">
        <v>208</v>
      </c>
      <c r="R1688">
        <v>0</v>
      </c>
      <c r="S1688">
        <v>208</v>
      </c>
      <c r="T1688">
        <v>0</v>
      </c>
      <c r="U1688">
        <v>208</v>
      </c>
      <c r="V1688">
        <v>0</v>
      </c>
      <c r="W1688">
        <v>208</v>
      </c>
      <c r="X1688">
        <v>0</v>
      </c>
      <c r="Y1688">
        <v>208</v>
      </c>
      <c r="Z1688">
        <v>0</v>
      </c>
      <c r="AA1688">
        <v>208</v>
      </c>
      <c r="AB1688">
        <v>0</v>
      </c>
      <c r="AC1688">
        <v>208</v>
      </c>
      <c r="AD1688">
        <v>0</v>
      </c>
      <c r="AE1688">
        <v>200</v>
      </c>
      <c r="AF1688">
        <v>208</v>
      </c>
      <c r="AG1688">
        <v>424</v>
      </c>
      <c r="AH1688" t="s">
        <v>200</v>
      </c>
      <c r="AI1688" t="s">
        <v>274</v>
      </c>
      <c r="AJ1688" t="s">
        <v>275</v>
      </c>
    </row>
    <row r="1689" spans="1:36" x14ac:dyDescent="0.25">
      <c r="A1689" s="3" t="s">
        <v>149</v>
      </c>
      <c r="B1689" s="3" t="s">
        <v>121</v>
      </c>
      <c r="C1689" s="3" t="s">
        <v>269</v>
      </c>
      <c r="D1689" s="3">
        <v>2018</v>
      </c>
      <c r="E1689" s="3" t="s">
        <v>31</v>
      </c>
      <c r="F1689" t="s">
        <v>32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 t="s">
        <v>13</v>
      </c>
      <c r="AI1689">
        <v>0</v>
      </c>
      <c r="AJ1689">
        <v>0</v>
      </c>
    </row>
    <row r="1690" spans="1:36" x14ac:dyDescent="0.25">
      <c r="A1690" s="3" t="s">
        <v>149</v>
      </c>
      <c r="B1690" s="3" t="s">
        <v>121</v>
      </c>
      <c r="C1690" s="3" t="s">
        <v>269</v>
      </c>
      <c r="D1690" s="3">
        <v>2018</v>
      </c>
      <c r="E1690" s="3" t="s">
        <v>33</v>
      </c>
      <c r="F1690" t="s">
        <v>34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 t="s">
        <v>13</v>
      </c>
      <c r="AI1690">
        <v>0</v>
      </c>
      <c r="AJ1690">
        <v>0</v>
      </c>
    </row>
    <row r="1691" spans="1:36" x14ac:dyDescent="0.25">
      <c r="A1691" s="3" t="s">
        <v>149</v>
      </c>
      <c r="B1691" s="3" t="s">
        <v>121</v>
      </c>
      <c r="C1691" s="3" t="s">
        <v>269</v>
      </c>
      <c r="D1691" s="3">
        <v>2018</v>
      </c>
      <c r="E1691" s="3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</row>
    <row r="1692" spans="1:36" x14ac:dyDescent="0.25">
      <c r="A1692" s="3" t="s">
        <v>149</v>
      </c>
      <c r="B1692" s="3" t="s">
        <v>121</v>
      </c>
      <c r="C1692" s="3" t="s">
        <v>269</v>
      </c>
      <c r="D1692" s="3">
        <v>2018</v>
      </c>
      <c r="E1692" s="3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</row>
    <row r="1693" spans="1:36" x14ac:dyDescent="0.25">
      <c r="A1693" s="3" t="s">
        <v>149</v>
      </c>
      <c r="B1693" s="3" t="s">
        <v>121</v>
      </c>
      <c r="C1693" s="3" t="s">
        <v>269</v>
      </c>
      <c r="D1693" s="3">
        <v>2018</v>
      </c>
      <c r="E1693" s="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</row>
    <row r="1694" spans="1:36" x14ac:dyDescent="0.25">
      <c r="A1694" s="3" t="s">
        <v>149</v>
      </c>
      <c r="B1694" s="3" t="s">
        <v>121</v>
      </c>
      <c r="C1694" s="3" t="s">
        <v>269</v>
      </c>
      <c r="D1694" s="3">
        <v>2018</v>
      </c>
      <c r="E1694" s="3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</row>
    <row r="1695" spans="1:36" x14ac:dyDescent="0.25">
      <c r="A1695" s="3" t="s">
        <v>149</v>
      </c>
      <c r="B1695" s="3" t="s">
        <v>121</v>
      </c>
      <c r="C1695" s="3" t="s">
        <v>269</v>
      </c>
      <c r="D1695" s="3">
        <v>2018</v>
      </c>
      <c r="E1695" s="3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</row>
    <row r="1696" spans="1:36" x14ac:dyDescent="0.25">
      <c r="A1696" s="3" t="s">
        <v>149</v>
      </c>
      <c r="B1696" s="3" t="s">
        <v>121</v>
      </c>
      <c r="C1696" s="3" t="s">
        <v>269</v>
      </c>
      <c r="D1696" s="3">
        <v>2018</v>
      </c>
      <c r="E1696" s="3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</row>
    <row r="1697" spans="1:36" x14ac:dyDescent="0.25">
      <c r="A1697" s="3" t="s">
        <v>149</v>
      </c>
      <c r="B1697" s="3" t="s">
        <v>121</v>
      </c>
      <c r="C1697" s="3" t="s">
        <v>269</v>
      </c>
      <c r="D1697" s="3">
        <v>2018</v>
      </c>
      <c r="E1697" s="3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</row>
    <row r="1698" spans="1:36" x14ac:dyDescent="0.25">
      <c r="A1698" s="3" t="s">
        <v>149</v>
      </c>
      <c r="B1698" s="3" t="s">
        <v>121</v>
      </c>
      <c r="C1698" s="3" t="s">
        <v>269</v>
      </c>
      <c r="D1698" s="3">
        <v>2018</v>
      </c>
      <c r="E1698" s="3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</row>
    <row r="1699" spans="1:36" x14ac:dyDescent="0.25">
      <c r="A1699" s="3" t="s">
        <v>149</v>
      </c>
      <c r="B1699" s="3" t="s">
        <v>121</v>
      </c>
      <c r="C1699" s="3" t="s">
        <v>269</v>
      </c>
      <c r="D1699" s="3">
        <v>2018</v>
      </c>
      <c r="E1699" s="3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</row>
    <row r="1700" spans="1:36" x14ac:dyDescent="0.25">
      <c r="A1700" s="3" t="s">
        <v>149</v>
      </c>
      <c r="B1700" s="3" t="s">
        <v>121</v>
      </c>
      <c r="C1700" s="3" t="s">
        <v>269</v>
      </c>
      <c r="D1700" s="3">
        <v>2018</v>
      </c>
      <c r="E1700" s="3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</row>
    <row r="1701" spans="1:36" x14ac:dyDescent="0.25">
      <c r="A1701" s="3" t="s">
        <v>149</v>
      </c>
      <c r="B1701" s="3" t="s">
        <v>121</v>
      </c>
      <c r="C1701" s="3" t="s">
        <v>269</v>
      </c>
      <c r="D1701" s="3">
        <v>2018</v>
      </c>
      <c r="E1701" s="3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</row>
    <row r="1702" spans="1:36" x14ac:dyDescent="0.25">
      <c r="A1702" s="3" t="s">
        <v>149</v>
      </c>
      <c r="B1702" s="3" t="s">
        <v>121</v>
      </c>
      <c r="C1702" s="3" t="s">
        <v>269</v>
      </c>
      <c r="D1702" s="3">
        <v>2018</v>
      </c>
      <c r="E1702" s="3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</row>
    <row r="1703" spans="1:36" x14ac:dyDescent="0.25">
      <c r="A1703" s="3" t="s">
        <v>149</v>
      </c>
      <c r="B1703" s="3" t="s">
        <v>121</v>
      </c>
      <c r="C1703" s="3" t="s">
        <v>269</v>
      </c>
      <c r="D1703" s="3">
        <v>2018</v>
      </c>
      <c r="E1703" s="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</row>
    <row r="1704" spans="1:36" x14ac:dyDescent="0.25">
      <c r="A1704" s="3" t="s">
        <v>149</v>
      </c>
      <c r="B1704" s="3" t="s">
        <v>121</v>
      </c>
      <c r="C1704" s="3" t="s">
        <v>269</v>
      </c>
      <c r="D1704" s="3">
        <v>2018</v>
      </c>
      <c r="E1704" s="3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</row>
    <row r="1705" spans="1:36" x14ac:dyDescent="0.25">
      <c r="A1705" s="3" t="s">
        <v>149</v>
      </c>
      <c r="B1705" s="3" t="s">
        <v>121</v>
      </c>
      <c r="C1705" s="3" t="s">
        <v>269</v>
      </c>
      <c r="D1705" s="3">
        <v>2018</v>
      </c>
      <c r="E1705" s="3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</row>
    <row r="1706" spans="1:36" x14ac:dyDescent="0.25">
      <c r="A1706" s="3" t="s">
        <v>149</v>
      </c>
      <c r="B1706" s="3" t="s">
        <v>121</v>
      </c>
      <c r="C1706" s="3" t="s">
        <v>269</v>
      </c>
      <c r="D1706" s="3">
        <v>2018</v>
      </c>
      <c r="E1706" s="3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</row>
    <row r="1707" spans="1:36" x14ac:dyDescent="0.25">
      <c r="A1707" s="3" t="s">
        <v>149</v>
      </c>
      <c r="B1707" s="3" t="s">
        <v>121</v>
      </c>
      <c r="C1707" s="3" t="s">
        <v>269</v>
      </c>
      <c r="D1707" s="3">
        <v>2018</v>
      </c>
      <c r="E1707" s="3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</row>
    <row r="1708" spans="1:36" x14ac:dyDescent="0.25">
      <c r="A1708" s="3" t="s">
        <v>149</v>
      </c>
      <c r="B1708" s="3" t="s">
        <v>121</v>
      </c>
      <c r="C1708" s="3" t="s">
        <v>269</v>
      </c>
      <c r="D1708" s="3">
        <v>2018</v>
      </c>
      <c r="E1708" s="3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</row>
    <row r="1709" spans="1:36" x14ac:dyDescent="0.25">
      <c r="A1709" s="3" t="s">
        <v>149</v>
      </c>
      <c r="B1709" s="3" t="s">
        <v>121</v>
      </c>
      <c r="C1709" s="3" t="s">
        <v>269</v>
      </c>
      <c r="D1709" s="3">
        <v>2018</v>
      </c>
      <c r="E1709" s="3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</row>
    <row r="1710" spans="1:36" x14ac:dyDescent="0.25">
      <c r="A1710" s="3" t="s">
        <v>149</v>
      </c>
      <c r="B1710" s="3" t="s">
        <v>121</v>
      </c>
      <c r="C1710" s="3" t="s">
        <v>269</v>
      </c>
      <c r="D1710" s="3">
        <v>2018</v>
      </c>
      <c r="E1710" s="3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</row>
    <row r="1711" spans="1:36" x14ac:dyDescent="0.25">
      <c r="A1711" s="3" t="s">
        <v>149</v>
      </c>
      <c r="B1711" s="3" t="s">
        <v>121</v>
      </c>
      <c r="C1711" s="3" t="s">
        <v>269</v>
      </c>
      <c r="D1711" s="3">
        <v>2018</v>
      </c>
      <c r="E1711" s="3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</row>
    <row r="1712" spans="1:36" x14ac:dyDescent="0.25">
      <c r="A1712" s="3" t="s">
        <v>149</v>
      </c>
      <c r="B1712" s="3" t="s">
        <v>121</v>
      </c>
      <c r="C1712" s="3" t="s">
        <v>269</v>
      </c>
      <c r="D1712" s="3">
        <v>2018</v>
      </c>
      <c r="E1712" s="3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</row>
    <row r="1713" spans="1:36" x14ac:dyDescent="0.25">
      <c r="A1713" s="3" t="s">
        <v>149</v>
      </c>
      <c r="B1713" s="3" t="s">
        <v>121</v>
      </c>
      <c r="C1713" s="3" t="s">
        <v>269</v>
      </c>
      <c r="D1713" s="3">
        <v>2018</v>
      </c>
      <c r="E1713" s="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</row>
    <row r="1714" spans="1:36" x14ac:dyDescent="0.25">
      <c r="A1714" s="3" t="s">
        <v>149</v>
      </c>
      <c r="B1714" s="3" t="s">
        <v>121</v>
      </c>
      <c r="C1714" s="3" t="s">
        <v>269</v>
      </c>
      <c r="D1714" s="3">
        <v>2018</v>
      </c>
      <c r="E1714" s="3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</row>
    <row r="1715" spans="1:36" x14ac:dyDescent="0.25">
      <c r="A1715" s="3" t="s">
        <v>149</v>
      </c>
      <c r="B1715" s="3" t="s">
        <v>121</v>
      </c>
      <c r="C1715" s="3" t="s">
        <v>269</v>
      </c>
      <c r="D1715" s="3">
        <v>2018</v>
      </c>
      <c r="E1715" s="3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</row>
    <row r="1716" spans="1:36" x14ac:dyDescent="0.25">
      <c r="A1716" s="3" t="s">
        <v>149</v>
      </c>
      <c r="B1716" s="3" t="s">
        <v>121</v>
      </c>
      <c r="C1716" s="3" t="s">
        <v>269</v>
      </c>
      <c r="D1716" s="3">
        <v>2018</v>
      </c>
      <c r="E1716" s="3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</row>
    <row r="1717" spans="1:36" x14ac:dyDescent="0.25">
      <c r="A1717" s="3" t="s">
        <v>149</v>
      </c>
      <c r="B1717" s="3" t="s">
        <v>121</v>
      </c>
      <c r="C1717" s="3" t="s">
        <v>269</v>
      </c>
      <c r="D1717" s="3">
        <v>2018</v>
      </c>
      <c r="E1717" s="3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</row>
    <row r="1718" spans="1:36" x14ac:dyDescent="0.25">
      <c r="A1718" s="3" t="s">
        <v>149</v>
      </c>
      <c r="B1718" s="3" t="s">
        <v>121</v>
      </c>
      <c r="C1718" s="3" t="s">
        <v>269</v>
      </c>
      <c r="D1718" s="3">
        <v>2018</v>
      </c>
      <c r="E1718" s="3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</row>
    <row r="1719" spans="1:36" x14ac:dyDescent="0.25">
      <c r="A1719" s="3" t="s">
        <v>149</v>
      </c>
      <c r="B1719" s="3" t="s">
        <v>121</v>
      </c>
      <c r="C1719" s="3" t="s">
        <v>269</v>
      </c>
      <c r="D1719" s="3">
        <v>2018</v>
      </c>
      <c r="E1719" s="3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</row>
    <row r="1720" spans="1:36" x14ac:dyDescent="0.25">
      <c r="A1720" s="3" t="s">
        <v>149</v>
      </c>
      <c r="B1720" s="3" t="s">
        <v>121</v>
      </c>
      <c r="C1720" s="3" t="s">
        <v>269</v>
      </c>
      <c r="D1720" s="3">
        <v>2018</v>
      </c>
      <c r="E1720" s="3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</row>
    <row r="1721" spans="1:36" x14ac:dyDescent="0.25">
      <c r="A1721" s="3" t="s">
        <v>149</v>
      </c>
      <c r="B1721" s="3" t="s">
        <v>121</v>
      </c>
      <c r="C1721" s="3" t="s">
        <v>269</v>
      </c>
      <c r="D1721" s="3">
        <v>2018</v>
      </c>
      <c r="E1721" s="3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</row>
    <row r="1722" spans="1:36" x14ac:dyDescent="0.25">
      <c r="A1722" s="3" t="s">
        <v>149</v>
      </c>
      <c r="B1722" s="3" t="s">
        <v>121</v>
      </c>
      <c r="C1722" s="3" t="s">
        <v>269</v>
      </c>
      <c r="D1722" s="3">
        <v>2018</v>
      </c>
      <c r="E1722" s="3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</row>
    <row r="1723" spans="1:36" x14ac:dyDescent="0.25">
      <c r="A1723" s="3" t="s">
        <v>149</v>
      </c>
      <c r="B1723" s="3" t="s">
        <v>121</v>
      </c>
      <c r="C1723" s="3" t="s">
        <v>269</v>
      </c>
      <c r="D1723" s="3">
        <v>2018</v>
      </c>
      <c r="E1723" s="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</row>
    <row r="1724" spans="1:36" x14ac:dyDescent="0.25">
      <c r="A1724" s="3" t="s">
        <v>149</v>
      </c>
      <c r="B1724" s="3" t="s">
        <v>121</v>
      </c>
      <c r="C1724" s="3" t="s">
        <v>269</v>
      </c>
      <c r="D1724" s="3">
        <v>2018</v>
      </c>
      <c r="E1724" s="3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</row>
    <row r="1725" spans="1:36" x14ac:dyDescent="0.25">
      <c r="A1725" s="3" t="s">
        <v>149</v>
      </c>
      <c r="B1725" s="3" t="s">
        <v>121</v>
      </c>
      <c r="C1725" s="3" t="s">
        <v>269</v>
      </c>
      <c r="D1725" s="3">
        <v>2018</v>
      </c>
      <c r="E1725" s="3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</row>
    <row r="1726" spans="1:36" x14ac:dyDescent="0.25">
      <c r="A1726" s="3" t="s">
        <v>149</v>
      </c>
      <c r="B1726" s="3" t="s">
        <v>121</v>
      </c>
      <c r="C1726" s="3" t="s">
        <v>269</v>
      </c>
      <c r="D1726" s="3">
        <v>2018</v>
      </c>
      <c r="E1726" s="3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</row>
    <row r="1727" spans="1:36" x14ac:dyDescent="0.25">
      <c r="A1727" s="3" t="s">
        <v>149</v>
      </c>
      <c r="B1727" s="3" t="s">
        <v>121</v>
      </c>
      <c r="C1727" s="3" t="s">
        <v>269</v>
      </c>
      <c r="D1727" s="3">
        <v>2018</v>
      </c>
      <c r="E1727" s="3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</row>
    <row r="1728" spans="1:36" x14ac:dyDescent="0.25">
      <c r="A1728" s="3" t="s">
        <v>149</v>
      </c>
      <c r="B1728" s="3" t="s">
        <v>121</v>
      </c>
      <c r="C1728" s="3" t="s">
        <v>269</v>
      </c>
      <c r="D1728" s="3">
        <v>2018</v>
      </c>
      <c r="E1728" s="3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</row>
    <row r="1729" spans="1:36" x14ac:dyDescent="0.25">
      <c r="A1729" s="3" t="s">
        <v>149</v>
      </c>
      <c r="B1729" s="3" t="s">
        <v>121</v>
      </c>
      <c r="C1729" s="3" t="s">
        <v>269</v>
      </c>
      <c r="D1729" s="3">
        <v>2018</v>
      </c>
      <c r="E1729" s="3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</row>
    <row r="1730" spans="1:36" x14ac:dyDescent="0.25">
      <c r="A1730" s="3" t="s">
        <v>149</v>
      </c>
      <c r="B1730" s="3" t="s">
        <v>121</v>
      </c>
      <c r="C1730" s="3" t="s">
        <v>269</v>
      </c>
      <c r="D1730" s="3">
        <v>2018</v>
      </c>
      <c r="E1730" s="3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</row>
    <row r="1731" spans="1:36" x14ac:dyDescent="0.25">
      <c r="A1731" s="3" t="s">
        <v>149</v>
      </c>
      <c r="B1731" s="3" t="s">
        <v>121</v>
      </c>
      <c r="C1731" s="3" t="s">
        <v>269</v>
      </c>
      <c r="D1731" s="3">
        <v>2018</v>
      </c>
      <c r="E1731" s="3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</row>
    <row r="1732" spans="1:36" x14ac:dyDescent="0.25">
      <c r="A1732" s="3" t="s">
        <v>149</v>
      </c>
      <c r="B1732" s="3" t="s">
        <v>121</v>
      </c>
      <c r="C1732" s="3" t="s">
        <v>269</v>
      </c>
      <c r="D1732" s="3">
        <v>2018</v>
      </c>
      <c r="E1732" s="3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</row>
    <row r="1733" spans="1:36" x14ac:dyDescent="0.25">
      <c r="A1733" s="3" t="s">
        <v>149</v>
      </c>
      <c r="B1733" s="3" t="s">
        <v>121</v>
      </c>
      <c r="C1733" s="3" t="s">
        <v>269</v>
      </c>
      <c r="D1733" s="3">
        <v>2018</v>
      </c>
      <c r="E1733" s="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</row>
    <row r="1734" spans="1:36" x14ac:dyDescent="0.25">
      <c r="A1734" s="3" t="s">
        <v>149</v>
      </c>
      <c r="B1734" s="3" t="s">
        <v>121</v>
      </c>
      <c r="C1734" s="3" t="s">
        <v>269</v>
      </c>
      <c r="D1734" s="3">
        <v>2018</v>
      </c>
      <c r="E1734" s="3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</row>
    <row r="1735" spans="1:36" x14ac:dyDescent="0.25">
      <c r="A1735" s="3" t="s">
        <v>149</v>
      </c>
      <c r="B1735" s="3" t="s">
        <v>121</v>
      </c>
      <c r="C1735" s="3" t="s">
        <v>269</v>
      </c>
      <c r="D1735" s="3">
        <v>2018</v>
      </c>
      <c r="E1735" s="3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</row>
    <row r="1736" spans="1:36" x14ac:dyDescent="0.25">
      <c r="A1736" s="3" t="s">
        <v>149</v>
      </c>
      <c r="B1736" s="3" t="s">
        <v>121</v>
      </c>
      <c r="C1736" s="3" t="s">
        <v>269</v>
      </c>
      <c r="D1736" s="3">
        <v>2018</v>
      </c>
      <c r="E1736" s="3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</row>
    <row r="1737" spans="1:36" x14ac:dyDescent="0.25">
      <c r="A1737" s="3" t="s">
        <v>149</v>
      </c>
      <c r="B1737" s="3" t="s">
        <v>121</v>
      </c>
      <c r="C1737" s="3" t="s">
        <v>269</v>
      </c>
      <c r="D1737" s="3">
        <v>2018</v>
      </c>
      <c r="E1737" s="3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</row>
    <row r="1738" spans="1:36" x14ac:dyDescent="0.25">
      <c r="A1738" s="3" t="s">
        <v>149</v>
      </c>
      <c r="B1738" s="3" t="s">
        <v>121</v>
      </c>
      <c r="C1738" s="3" t="s">
        <v>269</v>
      </c>
      <c r="D1738" s="3">
        <v>2018</v>
      </c>
      <c r="E1738" s="3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</row>
    <row r="1739" spans="1:36" x14ac:dyDescent="0.25">
      <c r="A1739" s="3" t="s">
        <v>149</v>
      </c>
      <c r="B1739" s="3" t="s">
        <v>121</v>
      </c>
      <c r="C1739" s="3" t="s">
        <v>269</v>
      </c>
      <c r="D1739" s="3">
        <v>2018</v>
      </c>
      <c r="E1739" s="3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</row>
    <row r="1740" spans="1:36" x14ac:dyDescent="0.25">
      <c r="A1740" s="3" t="s">
        <v>149</v>
      </c>
      <c r="B1740" s="3" t="s">
        <v>121</v>
      </c>
      <c r="C1740" s="3" t="s">
        <v>269</v>
      </c>
      <c r="D1740" s="3">
        <v>2018</v>
      </c>
      <c r="E1740" s="3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</row>
    <row r="1741" spans="1:36" x14ac:dyDescent="0.25">
      <c r="A1741" s="3" t="s">
        <v>149</v>
      </c>
      <c r="B1741" s="3" t="s">
        <v>121</v>
      </c>
      <c r="C1741" s="3" t="s">
        <v>269</v>
      </c>
      <c r="D1741" s="3">
        <v>2018</v>
      </c>
      <c r="E1741" s="3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</row>
    <row r="1742" spans="1:36" x14ac:dyDescent="0.25">
      <c r="A1742" s="3" t="s">
        <v>149</v>
      </c>
      <c r="B1742" s="3" t="s">
        <v>121</v>
      </c>
      <c r="C1742" s="3" t="s">
        <v>269</v>
      </c>
      <c r="D1742" s="3">
        <v>2018</v>
      </c>
      <c r="E1742" s="3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</row>
    <row r="1743" spans="1:36" x14ac:dyDescent="0.25">
      <c r="A1743" s="3" t="s">
        <v>149</v>
      </c>
      <c r="B1743" s="3" t="s">
        <v>121</v>
      </c>
      <c r="C1743" s="3" t="s">
        <v>269</v>
      </c>
      <c r="D1743" s="3">
        <v>2018</v>
      </c>
      <c r="E1743" s="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</row>
    <row r="1744" spans="1:36" x14ac:dyDescent="0.25">
      <c r="A1744" s="3" t="s">
        <v>149</v>
      </c>
      <c r="B1744" s="3" t="s">
        <v>121</v>
      </c>
      <c r="C1744" s="3" t="s">
        <v>269</v>
      </c>
      <c r="D1744" s="3">
        <v>2018</v>
      </c>
      <c r="E1744" s="3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</row>
    <row r="1745" spans="1:36" x14ac:dyDescent="0.25">
      <c r="A1745" s="3" t="s">
        <v>149</v>
      </c>
      <c r="B1745" s="3" t="s">
        <v>121</v>
      </c>
      <c r="C1745" s="3" t="s">
        <v>269</v>
      </c>
      <c r="D1745" s="3">
        <v>2018</v>
      </c>
      <c r="E1745" s="3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</row>
    <row r="1746" spans="1:36" x14ac:dyDescent="0.25">
      <c r="A1746" s="3" t="s">
        <v>149</v>
      </c>
      <c r="B1746" s="3" t="s">
        <v>121</v>
      </c>
      <c r="C1746" s="3" t="s">
        <v>269</v>
      </c>
      <c r="D1746" s="3">
        <v>2018</v>
      </c>
      <c r="E1746" s="3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</row>
    <row r="1747" spans="1:36" x14ac:dyDescent="0.25">
      <c r="A1747" s="3" t="s">
        <v>149</v>
      </c>
      <c r="B1747" s="3" t="s">
        <v>121</v>
      </c>
      <c r="C1747" s="3" t="s">
        <v>269</v>
      </c>
      <c r="D1747" s="3">
        <v>2018</v>
      </c>
      <c r="E1747" s="3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</row>
    <row r="1748" spans="1:36" x14ac:dyDescent="0.25">
      <c r="A1748" s="3" t="s">
        <v>149</v>
      </c>
      <c r="B1748" s="3" t="s">
        <v>121</v>
      </c>
      <c r="C1748" s="3" t="s">
        <v>269</v>
      </c>
      <c r="D1748" s="3">
        <v>2018</v>
      </c>
      <c r="E1748" s="3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</row>
    <row r="1749" spans="1:36" x14ac:dyDescent="0.25">
      <c r="A1749" s="3" t="s">
        <v>149</v>
      </c>
      <c r="B1749" s="3" t="s">
        <v>121</v>
      </c>
      <c r="C1749" s="3" t="s">
        <v>269</v>
      </c>
      <c r="D1749" s="3">
        <v>2018</v>
      </c>
      <c r="E1749" s="3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</row>
    <row r="1750" spans="1:36" x14ac:dyDescent="0.25">
      <c r="A1750" s="3" t="s">
        <v>149</v>
      </c>
      <c r="B1750" s="3" t="s">
        <v>129</v>
      </c>
      <c r="C1750" s="3" t="s">
        <v>276</v>
      </c>
      <c r="D1750" s="3">
        <v>2018</v>
      </c>
      <c r="E1750" s="3">
        <v>0</v>
      </c>
      <c r="F1750" t="s">
        <v>12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</row>
    <row r="1751" spans="1:36" x14ac:dyDescent="0.25">
      <c r="A1751" s="3" t="s">
        <v>149</v>
      </c>
      <c r="B1751" s="3" t="s">
        <v>129</v>
      </c>
      <c r="C1751" s="3" t="s">
        <v>276</v>
      </c>
      <c r="D1751" s="3">
        <v>2018</v>
      </c>
      <c r="E1751" s="3">
        <v>1</v>
      </c>
      <c r="F1751" t="s">
        <v>14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6</v>
      </c>
      <c r="AH1751" t="s">
        <v>13</v>
      </c>
      <c r="AI1751">
        <v>0</v>
      </c>
      <c r="AJ1751">
        <v>0</v>
      </c>
    </row>
    <row r="1752" spans="1:36" x14ac:dyDescent="0.25">
      <c r="A1752" s="3" t="s">
        <v>149</v>
      </c>
      <c r="B1752" s="3" t="s">
        <v>129</v>
      </c>
      <c r="C1752" s="3" t="s">
        <v>276</v>
      </c>
      <c r="D1752" s="3">
        <v>2018</v>
      </c>
      <c r="E1752" s="3" t="s">
        <v>15</v>
      </c>
      <c r="F1752" t="s">
        <v>16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 t="s">
        <v>13</v>
      </c>
      <c r="AI1752">
        <v>0</v>
      </c>
      <c r="AJ1752">
        <v>0</v>
      </c>
    </row>
    <row r="1753" spans="1:36" x14ac:dyDescent="0.25">
      <c r="A1753" s="3" t="s">
        <v>149</v>
      </c>
      <c r="B1753" s="3" t="s">
        <v>129</v>
      </c>
      <c r="C1753" s="3" t="s">
        <v>276</v>
      </c>
      <c r="D1753" s="3">
        <v>2018</v>
      </c>
      <c r="E1753" s="3" t="s">
        <v>17</v>
      </c>
      <c r="F1753" t="s">
        <v>18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 t="s">
        <v>13</v>
      </c>
      <c r="AI1753">
        <v>0</v>
      </c>
      <c r="AJ1753">
        <v>0</v>
      </c>
    </row>
    <row r="1754" spans="1:36" x14ac:dyDescent="0.25">
      <c r="A1754" s="3" t="s">
        <v>149</v>
      </c>
      <c r="B1754" s="3" t="s">
        <v>129</v>
      </c>
      <c r="C1754" s="3" t="s">
        <v>276</v>
      </c>
      <c r="D1754" s="3">
        <v>2018</v>
      </c>
      <c r="E1754" s="3" t="s">
        <v>19</v>
      </c>
      <c r="F1754" t="s">
        <v>20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6</v>
      </c>
      <c r="AH1754" t="s">
        <v>13</v>
      </c>
      <c r="AI1754">
        <v>0</v>
      </c>
      <c r="AJ1754">
        <v>0</v>
      </c>
    </row>
    <row r="1755" spans="1:36" x14ac:dyDescent="0.25">
      <c r="A1755" s="3" t="s">
        <v>149</v>
      </c>
      <c r="B1755" s="3" t="s">
        <v>129</v>
      </c>
      <c r="C1755" s="3" t="s">
        <v>276</v>
      </c>
      <c r="D1755" s="3">
        <v>2018</v>
      </c>
      <c r="E1755" s="3">
        <v>2</v>
      </c>
      <c r="F1755" t="s">
        <v>21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 t="s">
        <v>13</v>
      </c>
      <c r="AI1755">
        <v>0</v>
      </c>
      <c r="AJ1755">
        <v>0</v>
      </c>
    </row>
    <row r="1756" spans="1:36" x14ac:dyDescent="0.25">
      <c r="A1756" s="3" t="s">
        <v>149</v>
      </c>
      <c r="B1756" s="3" t="s">
        <v>129</v>
      </c>
      <c r="C1756" s="3" t="s">
        <v>276</v>
      </c>
      <c r="D1756" s="3">
        <v>2018</v>
      </c>
      <c r="E1756" s="3" t="s">
        <v>22</v>
      </c>
      <c r="F1756" t="s">
        <v>16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 t="s">
        <v>13</v>
      </c>
      <c r="AI1756">
        <v>0</v>
      </c>
      <c r="AJ1756">
        <v>0</v>
      </c>
    </row>
    <row r="1757" spans="1:36" x14ac:dyDescent="0.25">
      <c r="A1757" s="3" t="s">
        <v>149</v>
      </c>
      <c r="B1757" s="3" t="s">
        <v>129</v>
      </c>
      <c r="C1757" s="3" t="s">
        <v>276</v>
      </c>
      <c r="D1757" s="3">
        <v>2018</v>
      </c>
      <c r="E1757" s="3" t="s">
        <v>23</v>
      </c>
      <c r="F1757" t="s">
        <v>20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 t="s">
        <v>13</v>
      </c>
      <c r="AI1757">
        <v>0</v>
      </c>
      <c r="AJ1757">
        <v>0</v>
      </c>
    </row>
    <row r="1758" spans="1:36" x14ac:dyDescent="0.25">
      <c r="A1758" s="3" t="s">
        <v>149</v>
      </c>
      <c r="B1758" s="3" t="s">
        <v>129</v>
      </c>
      <c r="C1758" s="3" t="s">
        <v>276</v>
      </c>
      <c r="D1758" s="3">
        <v>2018</v>
      </c>
      <c r="E1758" s="3">
        <v>3</v>
      </c>
      <c r="F1758" t="s">
        <v>24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 t="s">
        <v>13</v>
      </c>
      <c r="AI1758">
        <v>0</v>
      </c>
      <c r="AJ1758">
        <v>0</v>
      </c>
    </row>
    <row r="1759" spans="1:36" x14ac:dyDescent="0.25">
      <c r="A1759" s="3" t="s">
        <v>149</v>
      </c>
      <c r="B1759" s="3" t="s">
        <v>129</v>
      </c>
      <c r="C1759" s="3" t="s">
        <v>276</v>
      </c>
      <c r="D1759" s="3">
        <v>2018</v>
      </c>
      <c r="E1759" s="3" t="s">
        <v>25</v>
      </c>
      <c r="F1759" t="s">
        <v>16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 t="s">
        <v>13</v>
      </c>
      <c r="AI1759">
        <v>0</v>
      </c>
      <c r="AJ1759">
        <v>0</v>
      </c>
    </row>
    <row r="1760" spans="1:36" x14ac:dyDescent="0.25">
      <c r="A1760" s="3" t="s">
        <v>149</v>
      </c>
      <c r="B1760" s="3" t="s">
        <v>129</v>
      </c>
      <c r="C1760" s="3" t="s">
        <v>276</v>
      </c>
      <c r="D1760" s="3">
        <v>2018</v>
      </c>
      <c r="E1760" s="3" t="s">
        <v>26</v>
      </c>
      <c r="F1760" t="s">
        <v>20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 t="s">
        <v>13</v>
      </c>
      <c r="AI1760">
        <v>0</v>
      </c>
      <c r="AJ1760">
        <v>0</v>
      </c>
    </row>
    <row r="1761" spans="1:36" x14ac:dyDescent="0.25">
      <c r="A1761" s="3" t="s">
        <v>149</v>
      </c>
      <c r="B1761" s="3" t="s">
        <v>129</v>
      </c>
      <c r="C1761" s="3" t="s">
        <v>276</v>
      </c>
      <c r="D1761" s="3">
        <v>2018</v>
      </c>
      <c r="E1761" s="3">
        <v>4</v>
      </c>
      <c r="F1761" t="s">
        <v>27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 t="s">
        <v>13</v>
      </c>
      <c r="AI1761">
        <v>0</v>
      </c>
      <c r="AJ1761">
        <v>0</v>
      </c>
    </row>
    <row r="1762" spans="1:36" x14ac:dyDescent="0.25">
      <c r="A1762" s="3" t="s">
        <v>149</v>
      </c>
      <c r="B1762" s="3" t="s">
        <v>129</v>
      </c>
      <c r="C1762" s="3" t="s">
        <v>276</v>
      </c>
      <c r="D1762" s="3">
        <v>2018</v>
      </c>
      <c r="E1762" s="3" t="s">
        <v>28</v>
      </c>
      <c r="F1762" t="s">
        <v>16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 t="s">
        <v>13</v>
      </c>
      <c r="AI1762">
        <v>0</v>
      </c>
      <c r="AJ1762">
        <v>0</v>
      </c>
    </row>
    <row r="1763" spans="1:36" x14ac:dyDescent="0.25">
      <c r="A1763" s="3" t="s">
        <v>149</v>
      </c>
      <c r="B1763" s="3" t="s">
        <v>129</v>
      </c>
      <c r="C1763" s="3" t="s">
        <v>276</v>
      </c>
      <c r="D1763" s="3">
        <v>2018</v>
      </c>
      <c r="E1763" s="3" t="s">
        <v>29</v>
      </c>
      <c r="F1763" t="s">
        <v>20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 t="s">
        <v>13</v>
      </c>
      <c r="AI1763">
        <v>0</v>
      </c>
      <c r="AJ1763">
        <v>0</v>
      </c>
    </row>
    <row r="1764" spans="1:36" x14ac:dyDescent="0.25">
      <c r="A1764" s="3" t="s">
        <v>149</v>
      </c>
      <c r="B1764" s="3" t="s">
        <v>129</v>
      </c>
      <c r="C1764" s="3" t="s">
        <v>276</v>
      </c>
      <c r="D1764" s="3">
        <v>2018</v>
      </c>
      <c r="E1764" s="3">
        <v>5</v>
      </c>
      <c r="F1764" t="s">
        <v>30</v>
      </c>
      <c r="G1764">
        <v>480</v>
      </c>
      <c r="H1764">
        <v>480</v>
      </c>
      <c r="I1764">
        <v>480</v>
      </c>
      <c r="J1764">
        <v>0</v>
      </c>
      <c r="K1764">
        <v>480</v>
      </c>
      <c r="L1764">
        <v>0</v>
      </c>
      <c r="M1764">
        <v>480</v>
      </c>
      <c r="N1764">
        <v>0</v>
      </c>
      <c r="O1764">
        <v>480</v>
      </c>
      <c r="P1764">
        <v>0</v>
      </c>
      <c r="Q1764">
        <v>480</v>
      </c>
      <c r="R1764">
        <v>0</v>
      </c>
      <c r="S1764">
        <v>480</v>
      </c>
      <c r="T1764">
        <v>0</v>
      </c>
      <c r="U1764">
        <v>480</v>
      </c>
      <c r="V1764">
        <v>0</v>
      </c>
      <c r="W1764">
        <v>480</v>
      </c>
      <c r="X1764">
        <v>0</v>
      </c>
      <c r="Y1764">
        <v>480</v>
      </c>
      <c r="Z1764">
        <v>0</v>
      </c>
      <c r="AA1764">
        <v>480</v>
      </c>
      <c r="AB1764">
        <v>0</v>
      </c>
      <c r="AC1764">
        <v>480</v>
      </c>
      <c r="AD1764">
        <v>0</v>
      </c>
      <c r="AE1764">
        <v>300</v>
      </c>
      <c r="AF1764">
        <v>480</v>
      </c>
      <c r="AG1764">
        <v>917</v>
      </c>
      <c r="AH1764" t="s">
        <v>13</v>
      </c>
      <c r="AI1764">
        <v>0</v>
      </c>
      <c r="AJ1764">
        <v>0</v>
      </c>
    </row>
    <row r="1765" spans="1:36" x14ac:dyDescent="0.25">
      <c r="A1765" s="3" t="s">
        <v>149</v>
      </c>
      <c r="B1765" s="3" t="s">
        <v>129</v>
      </c>
      <c r="C1765" s="3" t="s">
        <v>276</v>
      </c>
      <c r="D1765" s="3">
        <v>2018</v>
      </c>
      <c r="E1765" s="3" t="s">
        <v>31</v>
      </c>
      <c r="F1765" t="s">
        <v>32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 t="s">
        <v>13</v>
      </c>
      <c r="AI1765">
        <v>0</v>
      </c>
      <c r="AJ1765">
        <v>0</v>
      </c>
    </row>
    <row r="1766" spans="1:36" x14ac:dyDescent="0.25">
      <c r="A1766" s="3" t="s">
        <v>149</v>
      </c>
      <c r="B1766" s="3" t="s">
        <v>129</v>
      </c>
      <c r="C1766" s="3" t="s">
        <v>276</v>
      </c>
      <c r="D1766" s="3">
        <v>2018</v>
      </c>
      <c r="E1766" s="3" t="s">
        <v>33</v>
      </c>
      <c r="F1766" t="s">
        <v>34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 t="s">
        <v>13</v>
      </c>
      <c r="AI1766">
        <v>0</v>
      </c>
      <c r="AJ1766">
        <v>0</v>
      </c>
    </row>
    <row r="1767" spans="1:36" x14ac:dyDescent="0.25">
      <c r="A1767" s="3" t="s">
        <v>149</v>
      </c>
      <c r="B1767" s="3" t="s">
        <v>129</v>
      </c>
      <c r="C1767" s="3" t="s">
        <v>276</v>
      </c>
      <c r="D1767" s="3">
        <v>2018</v>
      </c>
      <c r="E1767" s="3" t="s">
        <v>35</v>
      </c>
      <c r="F1767" t="s">
        <v>36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 t="s">
        <v>13</v>
      </c>
      <c r="AI1767">
        <v>0</v>
      </c>
      <c r="AJ1767">
        <v>0</v>
      </c>
    </row>
    <row r="1768" spans="1:36" x14ac:dyDescent="0.25">
      <c r="A1768" s="3" t="s">
        <v>149</v>
      </c>
      <c r="B1768" s="3" t="s">
        <v>129</v>
      </c>
      <c r="C1768" s="3" t="s">
        <v>276</v>
      </c>
      <c r="D1768" s="3">
        <v>2018</v>
      </c>
      <c r="E1768" s="3" t="s">
        <v>37</v>
      </c>
      <c r="F1768" t="s">
        <v>38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 t="s">
        <v>13</v>
      </c>
      <c r="AI1768">
        <v>0</v>
      </c>
      <c r="AJ1768">
        <v>0</v>
      </c>
    </row>
    <row r="1769" spans="1:36" x14ac:dyDescent="0.25">
      <c r="A1769" s="3" t="s">
        <v>149</v>
      </c>
      <c r="B1769" s="3" t="s">
        <v>129</v>
      </c>
      <c r="C1769" s="3" t="s">
        <v>276</v>
      </c>
      <c r="D1769" s="3">
        <v>2018</v>
      </c>
      <c r="E1769" s="3" t="s">
        <v>39</v>
      </c>
      <c r="F1769" t="s">
        <v>40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 t="s">
        <v>13</v>
      </c>
      <c r="AI1769">
        <v>0</v>
      </c>
      <c r="AJ1769">
        <v>0</v>
      </c>
    </row>
    <row r="1770" spans="1:36" x14ac:dyDescent="0.25">
      <c r="A1770" s="3" t="s">
        <v>149</v>
      </c>
      <c r="B1770" s="3" t="s">
        <v>129</v>
      </c>
      <c r="C1770" s="3" t="s">
        <v>276</v>
      </c>
      <c r="D1770" s="3">
        <v>2018</v>
      </c>
      <c r="E1770" s="3" t="s">
        <v>41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 t="s">
        <v>13</v>
      </c>
      <c r="AI1770">
        <v>0</v>
      </c>
      <c r="AJ1770">
        <v>0</v>
      </c>
    </row>
    <row r="1771" spans="1:36" x14ac:dyDescent="0.25">
      <c r="A1771" s="3" t="s">
        <v>149</v>
      </c>
      <c r="B1771" s="3" t="s">
        <v>129</v>
      </c>
      <c r="C1771" s="3" t="s">
        <v>276</v>
      </c>
      <c r="D1771" s="3">
        <v>2018</v>
      </c>
      <c r="E1771" s="3">
        <v>6</v>
      </c>
      <c r="F1771" t="s">
        <v>42</v>
      </c>
      <c r="G1771">
        <v>458</v>
      </c>
      <c r="H1771">
        <v>458</v>
      </c>
      <c r="I1771">
        <v>458</v>
      </c>
      <c r="J1771">
        <v>0</v>
      </c>
      <c r="K1771">
        <v>458</v>
      </c>
      <c r="L1771">
        <v>0</v>
      </c>
      <c r="M1771">
        <v>458</v>
      </c>
      <c r="N1771">
        <v>0</v>
      </c>
      <c r="O1771">
        <v>458</v>
      </c>
      <c r="P1771">
        <v>0</v>
      </c>
      <c r="Q1771">
        <v>458</v>
      </c>
      <c r="R1771">
        <v>0</v>
      </c>
      <c r="S1771">
        <v>458</v>
      </c>
      <c r="T1771">
        <v>0</v>
      </c>
      <c r="U1771">
        <v>458</v>
      </c>
      <c r="V1771">
        <v>0</v>
      </c>
      <c r="W1771">
        <v>458</v>
      </c>
      <c r="X1771">
        <v>0</v>
      </c>
      <c r="Y1771">
        <v>458</v>
      </c>
      <c r="Z1771">
        <v>0</v>
      </c>
      <c r="AA1771">
        <v>458</v>
      </c>
      <c r="AB1771">
        <v>0</v>
      </c>
      <c r="AC1771">
        <v>458</v>
      </c>
      <c r="AD1771">
        <v>0</v>
      </c>
      <c r="AE1771">
        <v>300</v>
      </c>
      <c r="AF1771">
        <v>458</v>
      </c>
      <c r="AG1771">
        <v>1262</v>
      </c>
      <c r="AH1771" t="s">
        <v>13</v>
      </c>
      <c r="AI1771">
        <v>0</v>
      </c>
      <c r="AJ1771">
        <v>0</v>
      </c>
    </row>
    <row r="1772" spans="1:36" x14ac:dyDescent="0.25">
      <c r="A1772" s="3" t="s">
        <v>149</v>
      </c>
      <c r="B1772" s="3" t="s">
        <v>129</v>
      </c>
      <c r="C1772" s="3" t="s">
        <v>276</v>
      </c>
      <c r="D1772" s="3">
        <v>2018</v>
      </c>
      <c r="E1772" s="3" t="s">
        <v>43</v>
      </c>
      <c r="F1772" t="s">
        <v>44</v>
      </c>
      <c r="G1772">
        <v>458</v>
      </c>
      <c r="H1772">
        <v>458</v>
      </c>
      <c r="I1772">
        <v>458</v>
      </c>
      <c r="J1772">
        <v>0</v>
      </c>
      <c r="K1772">
        <v>458</v>
      </c>
      <c r="L1772">
        <v>0</v>
      </c>
      <c r="M1772">
        <v>458</v>
      </c>
      <c r="N1772">
        <v>0</v>
      </c>
      <c r="O1772">
        <v>458</v>
      </c>
      <c r="P1772">
        <v>0</v>
      </c>
      <c r="Q1772">
        <v>458</v>
      </c>
      <c r="R1772">
        <v>0</v>
      </c>
      <c r="S1772">
        <v>458</v>
      </c>
      <c r="T1772">
        <v>0</v>
      </c>
      <c r="U1772">
        <v>458</v>
      </c>
      <c r="V1772">
        <v>0</v>
      </c>
      <c r="W1772">
        <v>458</v>
      </c>
      <c r="X1772">
        <v>0</v>
      </c>
      <c r="Y1772">
        <v>458</v>
      </c>
      <c r="Z1772">
        <v>0</v>
      </c>
      <c r="AA1772">
        <v>458</v>
      </c>
      <c r="AB1772">
        <v>0</v>
      </c>
      <c r="AC1772">
        <v>458</v>
      </c>
      <c r="AD1772">
        <v>0</v>
      </c>
      <c r="AE1772">
        <v>300</v>
      </c>
      <c r="AF1772">
        <v>458</v>
      </c>
      <c r="AG1772">
        <v>895</v>
      </c>
      <c r="AH1772" t="s">
        <v>13</v>
      </c>
      <c r="AI1772">
        <v>0</v>
      </c>
      <c r="AJ1772">
        <v>0</v>
      </c>
    </row>
    <row r="1773" spans="1:36" x14ac:dyDescent="0.25">
      <c r="A1773" s="3" t="s">
        <v>149</v>
      </c>
      <c r="B1773" s="3" t="s">
        <v>129</v>
      </c>
      <c r="C1773" s="3" t="s">
        <v>276</v>
      </c>
      <c r="D1773" s="3">
        <v>2018</v>
      </c>
      <c r="E1773" s="3" t="s">
        <v>45</v>
      </c>
      <c r="F1773" t="s">
        <v>46</v>
      </c>
      <c r="G1773">
        <v>800</v>
      </c>
      <c r="H1773">
        <v>800</v>
      </c>
      <c r="I1773">
        <v>800</v>
      </c>
      <c r="J1773">
        <v>0</v>
      </c>
      <c r="K1773">
        <v>800</v>
      </c>
      <c r="L1773">
        <v>0</v>
      </c>
      <c r="M1773">
        <v>800</v>
      </c>
      <c r="N1773">
        <v>0</v>
      </c>
      <c r="O1773">
        <v>800</v>
      </c>
      <c r="P1773">
        <v>0</v>
      </c>
      <c r="Q1773">
        <v>800</v>
      </c>
      <c r="R1773">
        <v>0</v>
      </c>
      <c r="S1773">
        <v>800</v>
      </c>
      <c r="T1773">
        <v>0</v>
      </c>
      <c r="U1773">
        <v>800</v>
      </c>
      <c r="V1773">
        <v>0</v>
      </c>
      <c r="W1773">
        <v>800</v>
      </c>
      <c r="X1773">
        <v>0</v>
      </c>
      <c r="Y1773">
        <v>800</v>
      </c>
      <c r="Z1773">
        <v>0</v>
      </c>
      <c r="AA1773">
        <v>800</v>
      </c>
      <c r="AB1773">
        <v>0</v>
      </c>
      <c r="AC1773">
        <v>800</v>
      </c>
      <c r="AD1773">
        <v>0</v>
      </c>
      <c r="AE1773">
        <v>600</v>
      </c>
      <c r="AF1773">
        <v>800</v>
      </c>
      <c r="AG1773">
        <v>1641</v>
      </c>
      <c r="AH1773" t="s">
        <v>13</v>
      </c>
      <c r="AI1773">
        <v>0</v>
      </c>
      <c r="AJ1773">
        <v>0</v>
      </c>
    </row>
    <row r="1774" spans="1:36" x14ac:dyDescent="0.25">
      <c r="A1774" s="3" t="s">
        <v>149</v>
      </c>
      <c r="B1774" s="3" t="s">
        <v>129</v>
      </c>
      <c r="C1774" s="3" t="s">
        <v>276</v>
      </c>
      <c r="D1774" s="3">
        <v>2018</v>
      </c>
      <c r="E1774" s="3" t="s">
        <v>47</v>
      </c>
      <c r="F1774" t="s">
        <v>48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 t="s">
        <v>13</v>
      </c>
      <c r="AI1774">
        <v>0</v>
      </c>
      <c r="AJ1774">
        <v>0</v>
      </c>
    </row>
    <row r="1775" spans="1:36" x14ac:dyDescent="0.25">
      <c r="A1775" s="3" t="s">
        <v>149</v>
      </c>
      <c r="B1775" s="3" t="s">
        <v>129</v>
      </c>
      <c r="C1775" s="3" t="s">
        <v>276</v>
      </c>
      <c r="D1775" s="3">
        <v>2018</v>
      </c>
      <c r="E1775" s="3">
        <v>7</v>
      </c>
      <c r="F1775" t="s">
        <v>49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 t="s">
        <v>13</v>
      </c>
      <c r="AI1775">
        <v>0</v>
      </c>
      <c r="AJ1775">
        <v>0</v>
      </c>
    </row>
    <row r="1776" spans="1:36" x14ac:dyDescent="0.25">
      <c r="A1776" s="3" t="s">
        <v>149</v>
      </c>
      <c r="B1776" s="3" t="s">
        <v>129</v>
      </c>
      <c r="C1776" s="3" t="s">
        <v>276</v>
      </c>
      <c r="D1776" s="3">
        <v>2018</v>
      </c>
      <c r="E1776" s="3" t="s">
        <v>50</v>
      </c>
      <c r="F1776" t="s">
        <v>44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 t="s">
        <v>13</v>
      </c>
      <c r="AI1776">
        <v>0</v>
      </c>
      <c r="AJ1776">
        <v>0</v>
      </c>
    </row>
    <row r="1777" spans="1:36" x14ac:dyDescent="0.25">
      <c r="A1777" s="3" t="s">
        <v>149</v>
      </c>
      <c r="B1777" s="3" t="s">
        <v>129</v>
      </c>
      <c r="C1777" s="3" t="s">
        <v>276</v>
      </c>
      <c r="D1777" s="3">
        <v>2018</v>
      </c>
      <c r="E1777" s="3" t="s">
        <v>51</v>
      </c>
      <c r="F1777" t="s">
        <v>46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 t="s">
        <v>13</v>
      </c>
      <c r="AI1777">
        <v>0</v>
      </c>
      <c r="AJ1777">
        <v>0</v>
      </c>
    </row>
    <row r="1778" spans="1:36" x14ac:dyDescent="0.25">
      <c r="A1778" s="3" t="s">
        <v>149</v>
      </c>
      <c r="B1778" s="3" t="s">
        <v>129</v>
      </c>
      <c r="C1778" s="3" t="s">
        <v>276</v>
      </c>
      <c r="D1778" s="3">
        <v>2018</v>
      </c>
      <c r="E1778" s="3" t="s">
        <v>52</v>
      </c>
      <c r="F1778" t="s">
        <v>53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 t="s">
        <v>13</v>
      </c>
      <c r="AI1778">
        <v>0</v>
      </c>
      <c r="AJ1778">
        <v>0</v>
      </c>
    </row>
    <row r="1779" spans="1:36" x14ac:dyDescent="0.25">
      <c r="A1779" s="3" t="s">
        <v>149</v>
      </c>
      <c r="B1779" s="3" t="s">
        <v>129</v>
      </c>
      <c r="C1779" s="3" t="s">
        <v>276</v>
      </c>
      <c r="D1779" s="3">
        <v>2018</v>
      </c>
      <c r="E1779" s="3">
        <v>8</v>
      </c>
      <c r="F1779" t="s">
        <v>54</v>
      </c>
      <c r="G1779">
        <v>22</v>
      </c>
      <c r="H1779">
        <v>22</v>
      </c>
      <c r="I1779">
        <v>22</v>
      </c>
      <c r="J1779">
        <v>0</v>
      </c>
      <c r="K1779">
        <v>22</v>
      </c>
      <c r="L1779">
        <v>0</v>
      </c>
      <c r="M1779">
        <v>22</v>
      </c>
      <c r="N1779">
        <v>0</v>
      </c>
      <c r="O1779">
        <v>22</v>
      </c>
      <c r="P1779">
        <v>0</v>
      </c>
      <c r="Q1779">
        <v>22</v>
      </c>
      <c r="R1779">
        <v>0</v>
      </c>
      <c r="S1779">
        <v>22</v>
      </c>
      <c r="T1779">
        <v>0</v>
      </c>
      <c r="U1779">
        <v>22</v>
      </c>
      <c r="V1779">
        <v>0</v>
      </c>
      <c r="W1779">
        <v>22</v>
      </c>
      <c r="X1779">
        <v>0</v>
      </c>
      <c r="Y1779">
        <v>22</v>
      </c>
      <c r="Z1779">
        <v>0</v>
      </c>
      <c r="AA1779">
        <v>22</v>
      </c>
      <c r="AB1779">
        <v>0</v>
      </c>
      <c r="AC1779">
        <v>22</v>
      </c>
      <c r="AD1779">
        <v>0</v>
      </c>
      <c r="AE1779">
        <v>100</v>
      </c>
      <c r="AF1779">
        <v>22</v>
      </c>
      <c r="AG1779">
        <v>122</v>
      </c>
      <c r="AH1779" t="s">
        <v>13</v>
      </c>
      <c r="AI1779">
        <v>0</v>
      </c>
      <c r="AJ1779">
        <v>0</v>
      </c>
    </row>
    <row r="1780" spans="1:36" x14ac:dyDescent="0.25">
      <c r="A1780" s="3" t="s">
        <v>149</v>
      </c>
      <c r="B1780" s="3" t="s">
        <v>129</v>
      </c>
      <c r="C1780" s="3" t="s">
        <v>276</v>
      </c>
      <c r="D1780" s="3">
        <v>2018</v>
      </c>
      <c r="E1780" s="3" t="s">
        <v>55</v>
      </c>
      <c r="F1780" t="s">
        <v>16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22</v>
      </c>
      <c r="AH1780" t="s">
        <v>13</v>
      </c>
      <c r="AI1780">
        <v>0</v>
      </c>
      <c r="AJ1780">
        <v>0</v>
      </c>
    </row>
    <row r="1781" spans="1:36" x14ac:dyDescent="0.25">
      <c r="A1781" s="3" t="s">
        <v>149</v>
      </c>
      <c r="B1781" s="3" t="s">
        <v>129</v>
      </c>
      <c r="C1781" s="3" t="s">
        <v>276</v>
      </c>
      <c r="D1781" s="3">
        <v>2018</v>
      </c>
      <c r="E1781" s="3" t="s">
        <v>56</v>
      </c>
      <c r="F1781" t="s">
        <v>20</v>
      </c>
      <c r="G1781">
        <v>22</v>
      </c>
      <c r="H1781">
        <v>22</v>
      </c>
      <c r="I1781">
        <v>22</v>
      </c>
      <c r="J1781">
        <v>0</v>
      </c>
      <c r="K1781">
        <v>22</v>
      </c>
      <c r="L1781">
        <v>0</v>
      </c>
      <c r="M1781">
        <v>22</v>
      </c>
      <c r="N1781">
        <v>0</v>
      </c>
      <c r="O1781">
        <v>22</v>
      </c>
      <c r="P1781">
        <v>0</v>
      </c>
      <c r="Q1781">
        <v>22</v>
      </c>
      <c r="R1781">
        <v>0</v>
      </c>
      <c r="S1781">
        <v>22</v>
      </c>
      <c r="T1781">
        <v>0</v>
      </c>
      <c r="U1781">
        <v>22</v>
      </c>
      <c r="V1781">
        <v>0</v>
      </c>
      <c r="W1781">
        <v>22</v>
      </c>
      <c r="X1781">
        <v>0</v>
      </c>
      <c r="Y1781">
        <v>22</v>
      </c>
      <c r="Z1781">
        <v>0</v>
      </c>
      <c r="AA1781">
        <v>22</v>
      </c>
      <c r="AB1781">
        <v>0</v>
      </c>
      <c r="AC1781">
        <v>22</v>
      </c>
      <c r="AD1781">
        <v>0</v>
      </c>
      <c r="AE1781">
        <v>100</v>
      </c>
      <c r="AF1781">
        <v>22</v>
      </c>
      <c r="AG1781">
        <v>122</v>
      </c>
      <c r="AH1781" t="s">
        <v>13</v>
      </c>
      <c r="AI1781">
        <v>0</v>
      </c>
      <c r="AJ1781">
        <v>0</v>
      </c>
    </row>
    <row r="1782" spans="1:36" x14ac:dyDescent="0.25">
      <c r="A1782" s="3" t="s">
        <v>149</v>
      </c>
      <c r="B1782" s="3" t="s">
        <v>129</v>
      </c>
      <c r="C1782" s="3" t="s">
        <v>276</v>
      </c>
      <c r="D1782" s="3">
        <v>2018</v>
      </c>
      <c r="E1782" s="3" t="s">
        <v>57</v>
      </c>
      <c r="F1782" t="s">
        <v>58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 t="s">
        <v>13</v>
      </c>
      <c r="AI1782">
        <v>0</v>
      </c>
      <c r="AJ1782">
        <v>0</v>
      </c>
    </row>
    <row r="1783" spans="1:36" x14ac:dyDescent="0.25">
      <c r="A1783" s="3" t="s">
        <v>149</v>
      </c>
      <c r="B1783" s="3" t="s">
        <v>129</v>
      </c>
      <c r="C1783" s="3" t="s">
        <v>276</v>
      </c>
      <c r="D1783" s="3">
        <v>2018</v>
      </c>
      <c r="E1783" s="3">
        <v>9</v>
      </c>
      <c r="F1783" t="s">
        <v>59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 t="s">
        <v>13</v>
      </c>
      <c r="AI1783">
        <v>0</v>
      </c>
      <c r="AJ1783">
        <v>0</v>
      </c>
    </row>
    <row r="1784" spans="1:36" x14ac:dyDescent="0.25">
      <c r="A1784" s="3" t="s">
        <v>149</v>
      </c>
      <c r="B1784" s="3" t="s">
        <v>129</v>
      </c>
      <c r="C1784" s="3" t="s">
        <v>276</v>
      </c>
      <c r="D1784" s="3">
        <v>2018</v>
      </c>
      <c r="E1784" s="3">
        <v>10</v>
      </c>
      <c r="F1784" t="s">
        <v>60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 t="s">
        <v>13</v>
      </c>
      <c r="AI1784">
        <v>0</v>
      </c>
      <c r="AJ1784">
        <v>0</v>
      </c>
    </row>
    <row r="1785" spans="1:36" x14ac:dyDescent="0.25">
      <c r="A1785" s="3" t="s">
        <v>149</v>
      </c>
      <c r="B1785" s="3" t="s">
        <v>129</v>
      </c>
      <c r="C1785" s="3" t="s">
        <v>276</v>
      </c>
      <c r="D1785" s="3">
        <v>2018</v>
      </c>
      <c r="E1785" s="3">
        <v>11</v>
      </c>
      <c r="F1785" t="s">
        <v>61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 t="s">
        <v>13</v>
      </c>
      <c r="AI1785">
        <v>0</v>
      </c>
      <c r="AJ1785">
        <v>0</v>
      </c>
    </row>
    <row r="1786" spans="1:36" x14ac:dyDescent="0.25">
      <c r="A1786" s="3" t="s">
        <v>149</v>
      </c>
      <c r="B1786" s="3" t="s">
        <v>129</v>
      </c>
      <c r="C1786" s="3" t="s">
        <v>276</v>
      </c>
      <c r="D1786" s="3">
        <v>2018</v>
      </c>
      <c r="E1786" s="3" t="s">
        <v>62</v>
      </c>
      <c r="F1786" t="s">
        <v>63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 t="s">
        <v>13</v>
      </c>
      <c r="AI1786">
        <v>0</v>
      </c>
      <c r="AJ1786">
        <v>0</v>
      </c>
    </row>
    <row r="1787" spans="1:36" x14ac:dyDescent="0.25">
      <c r="A1787" s="3" t="s">
        <v>149</v>
      </c>
      <c r="B1787" s="3" t="s">
        <v>129</v>
      </c>
      <c r="C1787" s="3" t="s">
        <v>276</v>
      </c>
      <c r="D1787" s="3">
        <v>2018</v>
      </c>
      <c r="E1787" s="3" t="s">
        <v>64</v>
      </c>
      <c r="F1787" t="s">
        <v>65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 t="s">
        <v>13</v>
      </c>
      <c r="AI1787">
        <v>0</v>
      </c>
      <c r="AJ1787">
        <v>0</v>
      </c>
    </row>
    <row r="1788" spans="1:36" x14ac:dyDescent="0.25">
      <c r="A1788" s="3" t="s">
        <v>149</v>
      </c>
      <c r="B1788" s="3" t="s">
        <v>129</v>
      </c>
      <c r="C1788" s="3" t="s">
        <v>276</v>
      </c>
      <c r="D1788" s="3">
        <v>2018</v>
      </c>
      <c r="E1788" s="3" t="s">
        <v>66</v>
      </c>
      <c r="F1788" t="s">
        <v>20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 t="s">
        <v>13</v>
      </c>
      <c r="AI1788">
        <v>0</v>
      </c>
      <c r="AJ1788">
        <v>0</v>
      </c>
    </row>
    <row r="1789" spans="1:36" x14ac:dyDescent="0.25">
      <c r="A1789" s="3" t="s">
        <v>149</v>
      </c>
      <c r="B1789" s="3" t="s">
        <v>129</v>
      </c>
      <c r="C1789" s="3" t="s">
        <v>276</v>
      </c>
      <c r="D1789" s="3">
        <v>2018</v>
      </c>
      <c r="E1789" s="3" t="s">
        <v>67</v>
      </c>
      <c r="F1789" t="s">
        <v>18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 t="s">
        <v>13</v>
      </c>
      <c r="AI1789">
        <v>0</v>
      </c>
      <c r="AJ1789">
        <v>0</v>
      </c>
    </row>
    <row r="1790" spans="1:36" x14ac:dyDescent="0.25">
      <c r="A1790" s="3" t="s">
        <v>149</v>
      </c>
      <c r="B1790" s="3" t="s">
        <v>129</v>
      </c>
      <c r="C1790" s="3" t="s">
        <v>276</v>
      </c>
      <c r="D1790" s="3">
        <v>2018</v>
      </c>
      <c r="E1790" s="3">
        <v>12</v>
      </c>
      <c r="F1790" t="s">
        <v>68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 t="s">
        <v>13</v>
      </c>
      <c r="AI1790">
        <v>0</v>
      </c>
      <c r="AJ1790">
        <v>0</v>
      </c>
    </row>
    <row r="1791" spans="1:36" x14ac:dyDescent="0.25">
      <c r="A1791" s="3" t="s">
        <v>149</v>
      </c>
      <c r="B1791" s="3" t="s">
        <v>129</v>
      </c>
      <c r="C1791" s="3" t="s">
        <v>276</v>
      </c>
      <c r="D1791" s="3">
        <v>2018</v>
      </c>
      <c r="E1791" s="3" t="s">
        <v>69</v>
      </c>
      <c r="F1791" t="s">
        <v>70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 t="s">
        <v>13</v>
      </c>
      <c r="AI1791">
        <v>0</v>
      </c>
      <c r="AJ1791">
        <v>0</v>
      </c>
    </row>
    <row r="1792" spans="1:36" x14ac:dyDescent="0.25">
      <c r="A1792" s="3" t="s">
        <v>149</v>
      </c>
      <c r="B1792" s="3" t="s">
        <v>129</v>
      </c>
      <c r="C1792" s="3" t="s">
        <v>276</v>
      </c>
      <c r="D1792" s="3">
        <v>2018</v>
      </c>
      <c r="E1792" s="3" t="s">
        <v>71</v>
      </c>
      <c r="F1792" t="s">
        <v>72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 t="s">
        <v>13</v>
      </c>
      <c r="AI1792">
        <v>0</v>
      </c>
      <c r="AJ1792">
        <v>0</v>
      </c>
    </row>
    <row r="1793" spans="1:36" x14ac:dyDescent="0.25">
      <c r="A1793" s="3" t="s">
        <v>149</v>
      </c>
      <c r="B1793" s="3" t="s">
        <v>129</v>
      </c>
      <c r="C1793" s="3" t="s">
        <v>276</v>
      </c>
      <c r="D1793" s="3">
        <v>2018</v>
      </c>
      <c r="E1793" s="3" t="s">
        <v>73</v>
      </c>
      <c r="F1793" t="s">
        <v>16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 t="s">
        <v>13</v>
      </c>
      <c r="AI1793">
        <v>0</v>
      </c>
      <c r="AJ1793">
        <v>0</v>
      </c>
    </row>
    <row r="1794" spans="1:36" x14ac:dyDescent="0.25">
      <c r="A1794" s="3" t="s">
        <v>149</v>
      </c>
      <c r="B1794" s="3" t="s">
        <v>129</v>
      </c>
      <c r="C1794" s="3" t="s">
        <v>276</v>
      </c>
      <c r="D1794" s="3">
        <v>2018</v>
      </c>
      <c r="E1794" s="3" t="s">
        <v>74</v>
      </c>
      <c r="F1794" t="s">
        <v>20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 t="s">
        <v>13</v>
      </c>
      <c r="AI1794">
        <v>0</v>
      </c>
      <c r="AJ1794">
        <v>0</v>
      </c>
    </row>
    <row r="1795" spans="1:36" x14ac:dyDescent="0.25">
      <c r="A1795" s="3" t="s">
        <v>149</v>
      </c>
      <c r="B1795" s="3" t="s">
        <v>129</v>
      </c>
      <c r="C1795" s="3" t="s">
        <v>276</v>
      </c>
      <c r="D1795" s="3">
        <v>2018</v>
      </c>
      <c r="E1795" s="3">
        <v>0</v>
      </c>
      <c r="F1795" t="s">
        <v>75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</row>
    <row r="1796" spans="1:36" x14ac:dyDescent="0.25">
      <c r="A1796" s="3" t="s">
        <v>149</v>
      </c>
      <c r="B1796" s="3" t="s">
        <v>129</v>
      </c>
      <c r="C1796" s="3" t="s">
        <v>276</v>
      </c>
      <c r="D1796" s="3">
        <v>2018</v>
      </c>
      <c r="E1796" s="3">
        <v>13</v>
      </c>
      <c r="F1796" t="s">
        <v>76</v>
      </c>
      <c r="G1796">
        <v>3</v>
      </c>
      <c r="H1796">
        <v>3</v>
      </c>
      <c r="I1796">
        <v>8</v>
      </c>
      <c r="J1796">
        <v>5</v>
      </c>
      <c r="K1796">
        <v>11</v>
      </c>
      <c r="L1796">
        <v>3</v>
      </c>
      <c r="M1796">
        <v>14</v>
      </c>
      <c r="N1796">
        <v>3</v>
      </c>
      <c r="O1796">
        <v>16</v>
      </c>
      <c r="P1796">
        <v>2</v>
      </c>
      <c r="Q1796">
        <v>19</v>
      </c>
      <c r="R1796">
        <v>3</v>
      </c>
      <c r="S1796">
        <v>19</v>
      </c>
      <c r="T1796">
        <v>0</v>
      </c>
      <c r="U1796">
        <v>19</v>
      </c>
      <c r="V1796">
        <v>0</v>
      </c>
      <c r="W1796">
        <v>19</v>
      </c>
      <c r="X1796">
        <v>0</v>
      </c>
      <c r="Y1796">
        <v>19</v>
      </c>
      <c r="Z1796">
        <v>0</v>
      </c>
      <c r="AA1796">
        <v>19</v>
      </c>
      <c r="AB1796">
        <v>0</v>
      </c>
      <c r="AC1796">
        <v>19</v>
      </c>
      <c r="AD1796">
        <v>0</v>
      </c>
      <c r="AE1796">
        <v>25</v>
      </c>
      <c r="AF1796">
        <v>19</v>
      </c>
      <c r="AG1796">
        <v>48</v>
      </c>
      <c r="AH1796" t="s">
        <v>13</v>
      </c>
      <c r="AI1796">
        <v>0</v>
      </c>
      <c r="AJ1796">
        <v>0</v>
      </c>
    </row>
    <row r="1797" spans="1:36" x14ac:dyDescent="0.25">
      <c r="A1797" s="3" t="s">
        <v>149</v>
      </c>
      <c r="B1797" s="3" t="s">
        <v>129</v>
      </c>
      <c r="C1797" s="3" t="s">
        <v>276</v>
      </c>
      <c r="D1797" s="3">
        <v>2018</v>
      </c>
      <c r="E1797" s="3" t="s">
        <v>77</v>
      </c>
      <c r="F1797" t="s">
        <v>78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28</v>
      </c>
      <c r="AH1797" t="s">
        <v>13</v>
      </c>
      <c r="AI1797">
        <v>0</v>
      </c>
      <c r="AJ1797">
        <v>0</v>
      </c>
    </row>
    <row r="1798" spans="1:36" x14ac:dyDescent="0.25">
      <c r="A1798" s="3" t="s">
        <v>149</v>
      </c>
      <c r="B1798" s="3" t="s">
        <v>129</v>
      </c>
      <c r="C1798" s="3" t="s">
        <v>276</v>
      </c>
      <c r="D1798" s="3">
        <v>2018</v>
      </c>
      <c r="E1798" s="3" t="s">
        <v>79</v>
      </c>
      <c r="F1798" t="s">
        <v>80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 t="s">
        <v>13</v>
      </c>
      <c r="AI1798">
        <v>0</v>
      </c>
      <c r="AJ1798">
        <v>0</v>
      </c>
    </row>
    <row r="1799" spans="1:36" x14ac:dyDescent="0.25">
      <c r="A1799" s="3" t="s">
        <v>149</v>
      </c>
      <c r="B1799" s="3" t="s">
        <v>129</v>
      </c>
      <c r="C1799" s="3" t="s">
        <v>276</v>
      </c>
      <c r="D1799" s="3">
        <v>2018</v>
      </c>
      <c r="E1799" s="3">
        <v>14</v>
      </c>
      <c r="F1799" t="s">
        <v>81</v>
      </c>
      <c r="G1799">
        <v>52</v>
      </c>
      <c r="H1799">
        <v>52</v>
      </c>
      <c r="I1799">
        <v>162</v>
      </c>
      <c r="J1799">
        <v>110</v>
      </c>
      <c r="K1799">
        <v>250</v>
      </c>
      <c r="L1799">
        <v>88</v>
      </c>
      <c r="M1799">
        <v>365</v>
      </c>
      <c r="N1799">
        <v>115</v>
      </c>
      <c r="O1799">
        <v>423</v>
      </c>
      <c r="P1799">
        <v>58</v>
      </c>
      <c r="Q1799">
        <v>489</v>
      </c>
      <c r="R1799">
        <v>66</v>
      </c>
      <c r="S1799">
        <v>489</v>
      </c>
      <c r="T1799">
        <v>0</v>
      </c>
      <c r="U1799">
        <v>489</v>
      </c>
      <c r="V1799">
        <v>0</v>
      </c>
      <c r="W1799">
        <v>489</v>
      </c>
      <c r="X1799">
        <v>0</v>
      </c>
      <c r="Y1799">
        <v>489</v>
      </c>
      <c r="Z1799">
        <v>0</v>
      </c>
      <c r="AA1799">
        <v>489</v>
      </c>
      <c r="AB1799">
        <v>0</v>
      </c>
      <c r="AC1799">
        <v>489</v>
      </c>
      <c r="AD1799">
        <v>0</v>
      </c>
      <c r="AE1799">
        <v>500</v>
      </c>
      <c r="AF1799">
        <v>489</v>
      </c>
      <c r="AG1799">
        <v>1482</v>
      </c>
      <c r="AH1799" t="s">
        <v>13</v>
      </c>
      <c r="AI1799">
        <v>0</v>
      </c>
      <c r="AJ1799">
        <v>0</v>
      </c>
    </row>
    <row r="1800" spans="1:36" x14ac:dyDescent="0.25">
      <c r="A1800" s="3" t="s">
        <v>149</v>
      </c>
      <c r="B1800" s="3" t="s">
        <v>129</v>
      </c>
      <c r="C1800" s="3" t="s">
        <v>276</v>
      </c>
      <c r="D1800" s="3">
        <v>2018</v>
      </c>
      <c r="E1800" s="3" t="s">
        <v>82</v>
      </c>
      <c r="F1800" t="s">
        <v>83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359</v>
      </c>
      <c r="AH1800" t="s">
        <v>13</v>
      </c>
      <c r="AI1800">
        <v>0</v>
      </c>
      <c r="AJ1800">
        <v>0</v>
      </c>
    </row>
    <row r="1801" spans="1:36" x14ac:dyDescent="0.25">
      <c r="A1801" s="3" t="s">
        <v>149</v>
      </c>
      <c r="B1801" s="3" t="s">
        <v>129</v>
      </c>
      <c r="C1801" s="3" t="s">
        <v>276</v>
      </c>
      <c r="D1801" s="3">
        <v>2018</v>
      </c>
      <c r="E1801" s="3" t="s">
        <v>84</v>
      </c>
      <c r="F1801" t="s">
        <v>85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 t="s">
        <v>13</v>
      </c>
      <c r="AI1801">
        <v>0</v>
      </c>
      <c r="AJ1801">
        <v>0</v>
      </c>
    </row>
    <row r="1802" spans="1:36" x14ac:dyDescent="0.25">
      <c r="A1802" s="3" t="s">
        <v>149</v>
      </c>
      <c r="B1802" s="3" t="s">
        <v>129</v>
      </c>
      <c r="C1802" s="3" t="s">
        <v>276</v>
      </c>
      <c r="D1802" s="3">
        <v>2018</v>
      </c>
      <c r="E1802" s="3" t="s">
        <v>86</v>
      </c>
      <c r="F1802" t="s">
        <v>87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10</v>
      </c>
      <c r="AH1802" t="s">
        <v>13</v>
      </c>
      <c r="AI1802">
        <v>0</v>
      </c>
      <c r="AJ1802">
        <v>0</v>
      </c>
    </row>
    <row r="1803" spans="1:36" x14ac:dyDescent="0.25">
      <c r="A1803" s="3" t="s">
        <v>149</v>
      </c>
      <c r="B1803" s="3" t="s">
        <v>129</v>
      </c>
      <c r="C1803" s="3" t="s">
        <v>276</v>
      </c>
      <c r="D1803" s="3">
        <v>2018</v>
      </c>
      <c r="E1803" s="3" t="s">
        <v>88</v>
      </c>
      <c r="F1803" t="s">
        <v>89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4</v>
      </c>
      <c r="AH1803" t="s">
        <v>13</v>
      </c>
      <c r="AI1803">
        <v>0</v>
      </c>
      <c r="AJ1803">
        <v>0</v>
      </c>
    </row>
    <row r="1804" spans="1:36" x14ac:dyDescent="0.25">
      <c r="A1804" s="3" t="s">
        <v>149</v>
      </c>
      <c r="B1804" s="3" t="s">
        <v>129</v>
      </c>
      <c r="C1804" s="3" t="s">
        <v>276</v>
      </c>
      <c r="D1804" s="3">
        <v>2018</v>
      </c>
      <c r="E1804" s="3" t="s">
        <v>90</v>
      </c>
      <c r="F1804" t="s">
        <v>91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 t="s">
        <v>13</v>
      </c>
      <c r="AI1804">
        <v>0</v>
      </c>
      <c r="AJ1804">
        <v>0</v>
      </c>
    </row>
    <row r="1805" spans="1:36" x14ac:dyDescent="0.25">
      <c r="A1805" s="3" t="s">
        <v>149</v>
      </c>
      <c r="B1805" s="3" t="s">
        <v>129</v>
      </c>
      <c r="C1805" s="3" t="s">
        <v>276</v>
      </c>
      <c r="D1805" s="3">
        <v>2018</v>
      </c>
      <c r="E1805" s="3" t="s">
        <v>92</v>
      </c>
      <c r="F1805" t="s">
        <v>93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 t="s">
        <v>13</v>
      </c>
      <c r="AI1805">
        <v>0</v>
      </c>
      <c r="AJ1805">
        <v>0</v>
      </c>
    </row>
    <row r="1806" spans="1:36" x14ac:dyDescent="0.25">
      <c r="A1806" s="3" t="s">
        <v>149</v>
      </c>
      <c r="B1806" s="3" t="s">
        <v>129</v>
      </c>
      <c r="C1806" s="3" t="s">
        <v>276</v>
      </c>
      <c r="D1806" s="3">
        <v>2018</v>
      </c>
      <c r="E1806" s="3">
        <v>15</v>
      </c>
      <c r="F1806" t="s">
        <v>94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 t="s">
        <v>13</v>
      </c>
      <c r="AI1806">
        <v>0</v>
      </c>
      <c r="AJ1806">
        <v>0</v>
      </c>
    </row>
    <row r="1807" spans="1:36" x14ac:dyDescent="0.25">
      <c r="A1807" s="3" t="s">
        <v>149</v>
      </c>
      <c r="B1807" s="3" t="s">
        <v>129</v>
      </c>
      <c r="C1807" s="3" t="s">
        <v>276</v>
      </c>
      <c r="D1807" s="3">
        <v>2018</v>
      </c>
      <c r="E1807" s="3" t="s">
        <v>95</v>
      </c>
      <c r="F1807" t="s">
        <v>96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2</v>
      </c>
      <c r="AH1807" t="s">
        <v>13</v>
      </c>
      <c r="AI1807">
        <v>0</v>
      </c>
      <c r="AJ1807">
        <v>0</v>
      </c>
    </row>
    <row r="1808" spans="1:36" x14ac:dyDescent="0.25">
      <c r="A1808" s="3" t="s">
        <v>149</v>
      </c>
      <c r="B1808" s="3" t="s">
        <v>129</v>
      </c>
      <c r="C1808" s="3" t="s">
        <v>276</v>
      </c>
      <c r="D1808" s="3">
        <v>2018</v>
      </c>
      <c r="E1808" s="3">
        <v>0</v>
      </c>
      <c r="F1808" t="s">
        <v>97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</row>
    <row r="1809" spans="1:36" x14ac:dyDescent="0.25">
      <c r="A1809" s="3" t="s">
        <v>149</v>
      </c>
      <c r="B1809" s="3" t="s">
        <v>129</v>
      </c>
      <c r="C1809" s="3" t="s">
        <v>276</v>
      </c>
      <c r="D1809" s="3">
        <v>2018</v>
      </c>
      <c r="E1809" s="3">
        <v>0</v>
      </c>
      <c r="F1809" t="s">
        <v>98</v>
      </c>
      <c r="G1809">
        <v>458</v>
      </c>
      <c r="H1809">
        <v>458</v>
      </c>
      <c r="I1809">
        <v>458</v>
      </c>
      <c r="J1809">
        <v>0</v>
      </c>
      <c r="K1809">
        <v>458</v>
      </c>
      <c r="L1809">
        <v>0</v>
      </c>
      <c r="M1809">
        <v>458</v>
      </c>
      <c r="N1809">
        <v>0</v>
      </c>
      <c r="O1809">
        <v>458</v>
      </c>
      <c r="P1809">
        <v>0</v>
      </c>
      <c r="Q1809">
        <v>458</v>
      </c>
      <c r="R1809">
        <v>0</v>
      </c>
      <c r="S1809">
        <v>458</v>
      </c>
      <c r="T1809">
        <v>0</v>
      </c>
      <c r="U1809">
        <v>458</v>
      </c>
      <c r="V1809">
        <v>0</v>
      </c>
      <c r="W1809">
        <v>458</v>
      </c>
      <c r="X1809">
        <v>0</v>
      </c>
      <c r="Y1809">
        <v>458</v>
      </c>
      <c r="Z1809">
        <v>0</v>
      </c>
      <c r="AA1809">
        <v>458</v>
      </c>
      <c r="AB1809">
        <v>0</v>
      </c>
      <c r="AC1809">
        <v>458</v>
      </c>
      <c r="AD1809">
        <v>0</v>
      </c>
      <c r="AE1809">
        <v>300</v>
      </c>
      <c r="AF1809">
        <v>458</v>
      </c>
      <c r="AG1809">
        <v>1262</v>
      </c>
      <c r="AH1809" t="s">
        <v>13</v>
      </c>
      <c r="AI1809">
        <v>0</v>
      </c>
      <c r="AJ1809">
        <v>0</v>
      </c>
    </row>
    <row r="1810" spans="1:36" x14ac:dyDescent="0.25">
      <c r="A1810" s="3" t="s">
        <v>149</v>
      </c>
      <c r="B1810" s="3" t="s">
        <v>129</v>
      </c>
      <c r="C1810" s="3" t="s">
        <v>276</v>
      </c>
      <c r="D1810" s="3">
        <v>2018</v>
      </c>
      <c r="E1810" s="3">
        <v>0</v>
      </c>
      <c r="F1810" t="s">
        <v>99</v>
      </c>
      <c r="G1810">
        <v>480</v>
      </c>
      <c r="H1810">
        <v>480</v>
      </c>
      <c r="I1810">
        <v>480</v>
      </c>
      <c r="J1810">
        <v>0</v>
      </c>
      <c r="K1810">
        <v>480</v>
      </c>
      <c r="L1810">
        <v>0</v>
      </c>
      <c r="M1810">
        <v>480</v>
      </c>
      <c r="N1810">
        <v>0</v>
      </c>
      <c r="O1810">
        <v>480</v>
      </c>
      <c r="P1810">
        <v>0</v>
      </c>
      <c r="Q1810">
        <v>480</v>
      </c>
      <c r="R1810">
        <v>0</v>
      </c>
      <c r="S1810">
        <v>480</v>
      </c>
      <c r="T1810">
        <v>0</v>
      </c>
      <c r="U1810">
        <v>480</v>
      </c>
      <c r="V1810">
        <v>0</v>
      </c>
      <c r="W1810">
        <v>480</v>
      </c>
      <c r="X1810">
        <v>0</v>
      </c>
      <c r="Y1810">
        <v>480</v>
      </c>
      <c r="Z1810">
        <v>0</v>
      </c>
      <c r="AA1810">
        <v>480</v>
      </c>
      <c r="AB1810">
        <v>0</v>
      </c>
      <c r="AC1810">
        <v>480</v>
      </c>
      <c r="AD1810">
        <v>0</v>
      </c>
      <c r="AE1810">
        <v>400</v>
      </c>
      <c r="AF1810">
        <v>480</v>
      </c>
      <c r="AG1810">
        <v>1017</v>
      </c>
      <c r="AH1810" t="s">
        <v>13</v>
      </c>
      <c r="AI1810">
        <v>0</v>
      </c>
      <c r="AJ1810">
        <v>0</v>
      </c>
    </row>
    <row r="1811" spans="1:36" x14ac:dyDescent="0.25">
      <c r="A1811" s="3" t="s">
        <v>149</v>
      </c>
      <c r="B1811" s="3" t="s">
        <v>129</v>
      </c>
      <c r="C1811" s="3" t="s">
        <v>276</v>
      </c>
      <c r="D1811" s="3">
        <v>2018</v>
      </c>
      <c r="E1811" s="3">
        <v>0</v>
      </c>
      <c r="F1811" t="s">
        <v>100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 t="s">
        <v>13</v>
      </c>
      <c r="AI1811">
        <v>0</v>
      </c>
      <c r="AJ1811">
        <v>0</v>
      </c>
    </row>
    <row r="1812" spans="1:36" x14ac:dyDescent="0.25">
      <c r="A1812" s="3" t="s">
        <v>149</v>
      </c>
      <c r="B1812" s="3" t="s">
        <v>129</v>
      </c>
      <c r="C1812" s="3" t="s">
        <v>276</v>
      </c>
      <c r="D1812" s="3">
        <v>2018</v>
      </c>
      <c r="E1812" s="3">
        <v>0</v>
      </c>
      <c r="F1812" t="s">
        <v>101</v>
      </c>
      <c r="G1812">
        <v>800</v>
      </c>
      <c r="H1812">
        <v>800</v>
      </c>
      <c r="I1812">
        <v>800</v>
      </c>
      <c r="J1812">
        <v>0</v>
      </c>
      <c r="K1812">
        <v>800</v>
      </c>
      <c r="L1812">
        <v>0</v>
      </c>
      <c r="M1812">
        <v>800</v>
      </c>
      <c r="N1812">
        <v>0</v>
      </c>
      <c r="O1812">
        <v>800</v>
      </c>
      <c r="P1812">
        <v>0</v>
      </c>
      <c r="Q1812">
        <v>800</v>
      </c>
      <c r="R1812">
        <v>0</v>
      </c>
      <c r="S1812">
        <v>800</v>
      </c>
      <c r="T1812">
        <v>0</v>
      </c>
      <c r="U1812">
        <v>800</v>
      </c>
      <c r="V1812">
        <v>0</v>
      </c>
      <c r="W1812">
        <v>800</v>
      </c>
      <c r="X1812">
        <v>0</v>
      </c>
      <c r="Y1812">
        <v>800</v>
      </c>
      <c r="Z1812">
        <v>0</v>
      </c>
      <c r="AA1812">
        <v>800</v>
      </c>
      <c r="AB1812">
        <v>0</v>
      </c>
      <c r="AC1812">
        <v>800</v>
      </c>
      <c r="AD1812">
        <v>0</v>
      </c>
      <c r="AE1812">
        <v>600</v>
      </c>
      <c r="AF1812">
        <v>800</v>
      </c>
      <c r="AG1812">
        <v>1641</v>
      </c>
      <c r="AH1812" t="s">
        <v>13</v>
      </c>
      <c r="AI1812">
        <v>0</v>
      </c>
      <c r="AJ1812">
        <v>0</v>
      </c>
    </row>
    <row r="1813" spans="1:36" x14ac:dyDescent="0.25">
      <c r="A1813" s="3" t="s">
        <v>149</v>
      </c>
      <c r="B1813" s="3" t="s">
        <v>129</v>
      </c>
      <c r="C1813" s="3" t="s">
        <v>276</v>
      </c>
      <c r="D1813" s="3">
        <v>2018</v>
      </c>
      <c r="E1813" s="3">
        <v>0</v>
      </c>
      <c r="F1813" t="s">
        <v>102</v>
      </c>
      <c r="G1813">
        <v>52</v>
      </c>
      <c r="H1813">
        <v>52</v>
      </c>
      <c r="I1813">
        <v>162</v>
      </c>
      <c r="J1813">
        <v>110</v>
      </c>
      <c r="K1813">
        <v>250</v>
      </c>
      <c r="L1813">
        <v>88</v>
      </c>
      <c r="M1813">
        <v>365</v>
      </c>
      <c r="N1813">
        <v>115</v>
      </c>
      <c r="O1813">
        <v>423</v>
      </c>
      <c r="P1813">
        <v>58</v>
      </c>
      <c r="Q1813">
        <v>489</v>
      </c>
      <c r="R1813">
        <v>66</v>
      </c>
      <c r="S1813">
        <v>489</v>
      </c>
      <c r="T1813">
        <v>0</v>
      </c>
      <c r="U1813">
        <v>489</v>
      </c>
      <c r="V1813">
        <v>0</v>
      </c>
      <c r="W1813">
        <v>489</v>
      </c>
      <c r="X1813">
        <v>0</v>
      </c>
      <c r="Y1813">
        <v>489</v>
      </c>
      <c r="Z1813">
        <v>0</v>
      </c>
      <c r="AA1813">
        <v>489</v>
      </c>
      <c r="AB1813">
        <v>0</v>
      </c>
      <c r="AC1813">
        <v>489</v>
      </c>
      <c r="AD1813">
        <v>0</v>
      </c>
      <c r="AE1813">
        <v>500</v>
      </c>
      <c r="AF1813">
        <v>489</v>
      </c>
      <c r="AG1813">
        <v>1482</v>
      </c>
      <c r="AH1813" t="s">
        <v>13</v>
      </c>
      <c r="AI1813">
        <v>0</v>
      </c>
      <c r="AJ1813">
        <v>0</v>
      </c>
    </row>
    <row r="1814" spans="1:36" x14ac:dyDescent="0.25">
      <c r="A1814" s="3" t="s">
        <v>149</v>
      </c>
      <c r="B1814" s="3" t="s">
        <v>129</v>
      </c>
      <c r="C1814" s="3" t="s">
        <v>276</v>
      </c>
      <c r="D1814" s="3">
        <v>2018</v>
      </c>
      <c r="E1814" s="3">
        <v>0</v>
      </c>
      <c r="F1814" t="s">
        <v>103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2</v>
      </c>
      <c r="AH1814" t="s">
        <v>13</v>
      </c>
      <c r="AI1814">
        <v>0</v>
      </c>
      <c r="AJ1814">
        <v>0</v>
      </c>
    </row>
    <row r="1815" spans="1:36" x14ac:dyDescent="0.25">
      <c r="A1815" s="3" t="s">
        <v>149</v>
      </c>
      <c r="B1815" s="3" t="s">
        <v>129</v>
      </c>
      <c r="C1815" s="3" t="s">
        <v>276</v>
      </c>
      <c r="D1815" s="3">
        <v>2018</v>
      </c>
      <c r="E1815" s="3">
        <v>0</v>
      </c>
      <c r="F1815" t="s">
        <v>104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</row>
    <row r="1816" spans="1:36" x14ac:dyDescent="0.25">
      <c r="A1816" s="3" t="s">
        <v>149</v>
      </c>
      <c r="B1816" s="3" t="s">
        <v>129</v>
      </c>
      <c r="C1816" s="3" t="s">
        <v>276</v>
      </c>
      <c r="D1816" s="3">
        <v>2018</v>
      </c>
      <c r="E1816" s="3">
        <v>16</v>
      </c>
      <c r="F1816" t="s">
        <v>277</v>
      </c>
      <c r="G1816">
        <v>97</v>
      </c>
      <c r="H1816">
        <v>97</v>
      </c>
      <c r="I1816">
        <v>97</v>
      </c>
      <c r="J1816">
        <v>0</v>
      </c>
      <c r="K1816">
        <v>97</v>
      </c>
      <c r="L1816">
        <v>0</v>
      </c>
      <c r="M1816">
        <v>97</v>
      </c>
      <c r="N1816">
        <v>0</v>
      </c>
      <c r="O1816">
        <v>97</v>
      </c>
      <c r="P1816">
        <v>0</v>
      </c>
      <c r="Q1816">
        <v>97</v>
      </c>
      <c r="R1816">
        <v>0</v>
      </c>
      <c r="S1816">
        <v>97</v>
      </c>
      <c r="T1816">
        <v>0</v>
      </c>
      <c r="U1816">
        <v>97</v>
      </c>
      <c r="V1816">
        <v>0</v>
      </c>
      <c r="W1816">
        <v>97</v>
      </c>
      <c r="X1816">
        <v>0</v>
      </c>
      <c r="Y1816">
        <v>97</v>
      </c>
      <c r="Z1816">
        <v>0</v>
      </c>
      <c r="AA1816">
        <v>97</v>
      </c>
      <c r="AB1816">
        <v>0</v>
      </c>
      <c r="AC1816">
        <v>97</v>
      </c>
      <c r="AD1816">
        <v>0</v>
      </c>
      <c r="AE1816">
        <v>200</v>
      </c>
      <c r="AF1816">
        <v>97</v>
      </c>
      <c r="AG1816">
        <v>97</v>
      </c>
      <c r="AH1816" t="s">
        <v>13</v>
      </c>
      <c r="AI1816">
        <v>0</v>
      </c>
      <c r="AJ1816">
        <v>0</v>
      </c>
    </row>
    <row r="1817" spans="1:36" x14ac:dyDescent="0.25">
      <c r="A1817" s="3" t="s">
        <v>149</v>
      </c>
      <c r="B1817" s="3" t="s">
        <v>129</v>
      </c>
      <c r="C1817" s="3" t="s">
        <v>276</v>
      </c>
      <c r="D1817" s="3">
        <v>2018</v>
      </c>
      <c r="E1817" s="3">
        <v>17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 t="s">
        <v>13</v>
      </c>
      <c r="AI1817">
        <v>0</v>
      </c>
      <c r="AJ1817">
        <v>0</v>
      </c>
    </row>
    <row r="1818" spans="1:36" x14ac:dyDescent="0.25">
      <c r="A1818" s="3" t="s">
        <v>149</v>
      </c>
      <c r="B1818" s="3" t="s">
        <v>129</v>
      </c>
      <c r="C1818" s="3" t="s">
        <v>276</v>
      </c>
      <c r="D1818" s="3">
        <v>2018</v>
      </c>
      <c r="E1818" s="3">
        <v>18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 t="s">
        <v>13</v>
      </c>
      <c r="AI1818">
        <v>0</v>
      </c>
      <c r="AJ1818">
        <v>0</v>
      </c>
    </row>
    <row r="1819" spans="1:36" x14ac:dyDescent="0.25">
      <c r="A1819" s="3" t="s">
        <v>149</v>
      </c>
      <c r="B1819" s="3" t="s">
        <v>129</v>
      </c>
      <c r="C1819" s="3" t="s">
        <v>276</v>
      </c>
      <c r="D1819" s="3">
        <v>2018</v>
      </c>
      <c r="E1819" s="3">
        <v>19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 t="s">
        <v>13</v>
      </c>
      <c r="AI1819">
        <v>0</v>
      </c>
      <c r="AJ1819">
        <v>0</v>
      </c>
    </row>
    <row r="1820" spans="1:36" x14ac:dyDescent="0.25">
      <c r="A1820" s="3" t="s">
        <v>149</v>
      </c>
      <c r="B1820" s="3" t="s">
        <v>129</v>
      </c>
      <c r="C1820" s="3" t="s">
        <v>276</v>
      </c>
      <c r="D1820" s="3">
        <v>2018</v>
      </c>
      <c r="E1820" s="3">
        <v>20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 t="s">
        <v>13</v>
      </c>
      <c r="AI1820">
        <v>0</v>
      </c>
      <c r="AJ1820">
        <v>0</v>
      </c>
    </row>
    <row r="1821" spans="1:36" x14ac:dyDescent="0.25">
      <c r="A1821" s="3" t="s">
        <v>149</v>
      </c>
      <c r="B1821" s="3" t="s">
        <v>129</v>
      </c>
      <c r="C1821" s="3" t="s">
        <v>276</v>
      </c>
      <c r="D1821" s="3">
        <v>2018</v>
      </c>
      <c r="E1821" s="3">
        <v>21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 t="s">
        <v>13</v>
      </c>
      <c r="AI1821">
        <v>0</v>
      </c>
      <c r="AJ1821">
        <v>0</v>
      </c>
    </row>
    <row r="1822" spans="1:36" x14ac:dyDescent="0.25">
      <c r="A1822" s="3" t="s">
        <v>149</v>
      </c>
      <c r="B1822" s="3" t="s">
        <v>129</v>
      </c>
      <c r="C1822" s="3" t="s">
        <v>276</v>
      </c>
      <c r="D1822" s="3">
        <v>2018</v>
      </c>
      <c r="E1822" s="3">
        <v>22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 t="s">
        <v>13</v>
      </c>
      <c r="AI1822">
        <v>0</v>
      </c>
      <c r="AJ1822">
        <v>0</v>
      </c>
    </row>
    <row r="1823" spans="1:36" x14ac:dyDescent="0.25">
      <c r="A1823" s="3" t="s">
        <v>149</v>
      </c>
      <c r="B1823" s="3" t="s">
        <v>129</v>
      </c>
      <c r="C1823" s="3" t="s">
        <v>276</v>
      </c>
      <c r="D1823" s="3">
        <v>2018</v>
      </c>
      <c r="E1823" s="3">
        <v>23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 t="s">
        <v>13</v>
      </c>
      <c r="AI1823">
        <v>0</v>
      </c>
      <c r="AJ1823">
        <v>0</v>
      </c>
    </row>
    <row r="1824" spans="1:36" x14ac:dyDescent="0.25">
      <c r="A1824" s="3" t="s">
        <v>149</v>
      </c>
      <c r="B1824" s="3" t="s">
        <v>129</v>
      </c>
      <c r="C1824" s="3" t="s">
        <v>276</v>
      </c>
      <c r="D1824" s="3">
        <v>2018</v>
      </c>
      <c r="E1824" s="3">
        <v>24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 t="s">
        <v>13</v>
      </c>
      <c r="AI1824">
        <v>0</v>
      </c>
      <c r="AJ1824">
        <v>0</v>
      </c>
    </row>
    <row r="1825" spans="1:36" x14ac:dyDescent="0.25">
      <c r="A1825" s="3" t="s">
        <v>149</v>
      </c>
      <c r="B1825" s="3" t="s">
        <v>129</v>
      </c>
      <c r="C1825" s="3" t="s">
        <v>276</v>
      </c>
      <c r="D1825" s="3">
        <v>2018</v>
      </c>
      <c r="E1825" s="3">
        <v>25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 t="s">
        <v>13</v>
      </c>
      <c r="AI1825">
        <v>0</v>
      </c>
      <c r="AJ1825">
        <v>0</v>
      </c>
    </row>
    <row r="1826" spans="1:36" x14ac:dyDescent="0.25">
      <c r="A1826" s="3" t="s">
        <v>149</v>
      </c>
      <c r="B1826" s="3" t="s">
        <v>131</v>
      </c>
      <c r="C1826" s="3" t="s">
        <v>278</v>
      </c>
      <c r="D1826" s="3">
        <v>2018</v>
      </c>
      <c r="E1826" s="3">
        <v>0</v>
      </c>
      <c r="F1826" t="s">
        <v>12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</row>
    <row r="1827" spans="1:36" x14ac:dyDescent="0.25">
      <c r="A1827" s="3" t="s">
        <v>149</v>
      </c>
      <c r="B1827" s="3" t="s">
        <v>131</v>
      </c>
      <c r="C1827" s="3" t="s">
        <v>278</v>
      </c>
      <c r="D1827" s="3">
        <v>2018</v>
      </c>
      <c r="E1827" s="3">
        <v>1</v>
      </c>
      <c r="F1827" t="s">
        <v>14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1</v>
      </c>
      <c r="AH1827" t="s">
        <v>13</v>
      </c>
      <c r="AI1827">
        <v>0</v>
      </c>
      <c r="AJ1827">
        <v>0</v>
      </c>
    </row>
    <row r="1828" spans="1:36" x14ac:dyDescent="0.25">
      <c r="A1828" s="3" t="s">
        <v>149</v>
      </c>
      <c r="B1828" s="3" t="s">
        <v>131</v>
      </c>
      <c r="C1828" s="3" t="s">
        <v>278</v>
      </c>
      <c r="D1828" s="3">
        <v>2018</v>
      </c>
      <c r="E1828" s="3" t="s">
        <v>15</v>
      </c>
      <c r="F1828" t="s">
        <v>16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1</v>
      </c>
      <c r="AH1828" t="s">
        <v>13</v>
      </c>
      <c r="AI1828">
        <v>0</v>
      </c>
      <c r="AJ1828">
        <v>0</v>
      </c>
    </row>
    <row r="1829" spans="1:36" x14ac:dyDescent="0.25">
      <c r="A1829" s="3" t="s">
        <v>149</v>
      </c>
      <c r="B1829" s="3" t="s">
        <v>131</v>
      </c>
      <c r="C1829" s="3" t="s">
        <v>278</v>
      </c>
      <c r="D1829" s="3">
        <v>2018</v>
      </c>
      <c r="E1829" s="3" t="s">
        <v>17</v>
      </c>
      <c r="F1829" t="s">
        <v>18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 t="s">
        <v>13</v>
      </c>
      <c r="AI1829">
        <v>0</v>
      </c>
      <c r="AJ1829">
        <v>0</v>
      </c>
    </row>
    <row r="1830" spans="1:36" x14ac:dyDescent="0.25">
      <c r="A1830" s="3" t="s">
        <v>149</v>
      </c>
      <c r="B1830" s="3" t="s">
        <v>131</v>
      </c>
      <c r="C1830" s="3" t="s">
        <v>278</v>
      </c>
      <c r="D1830" s="3">
        <v>2018</v>
      </c>
      <c r="E1830" s="3" t="s">
        <v>19</v>
      </c>
      <c r="F1830" t="s">
        <v>20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 t="s">
        <v>13</v>
      </c>
      <c r="AI1830">
        <v>0</v>
      </c>
      <c r="AJ1830">
        <v>0</v>
      </c>
    </row>
    <row r="1831" spans="1:36" x14ac:dyDescent="0.25">
      <c r="A1831" s="3" t="s">
        <v>149</v>
      </c>
      <c r="B1831" s="3" t="s">
        <v>131</v>
      </c>
      <c r="C1831" s="3" t="s">
        <v>278</v>
      </c>
      <c r="D1831" s="3">
        <v>2018</v>
      </c>
      <c r="E1831" s="3">
        <v>2</v>
      </c>
      <c r="F1831" t="s">
        <v>21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3</v>
      </c>
      <c r="N1831">
        <v>3</v>
      </c>
      <c r="O1831">
        <v>4</v>
      </c>
      <c r="P1831">
        <v>1</v>
      </c>
      <c r="Q1831">
        <v>4</v>
      </c>
      <c r="R1831">
        <v>0</v>
      </c>
      <c r="S1831">
        <v>4</v>
      </c>
      <c r="T1831">
        <v>0</v>
      </c>
      <c r="U1831">
        <v>4</v>
      </c>
      <c r="V1831">
        <v>0</v>
      </c>
      <c r="W1831">
        <v>4</v>
      </c>
      <c r="X1831">
        <v>0</v>
      </c>
      <c r="Y1831">
        <v>4</v>
      </c>
      <c r="Z1831">
        <v>0</v>
      </c>
      <c r="AA1831">
        <v>4</v>
      </c>
      <c r="AB1831">
        <v>0</v>
      </c>
      <c r="AC1831">
        <v>4</v>
      </c>
      <c r="AD1831">
        <v>0</v>
      </c>
      <c r="AE1831">
        <v>4</v>
      </c>
      <c r="AF1831">
        <v>4</v>
      </c>
      <c r="AG1831">
        <v>11</v>
      </c>
      <c r="AH1831" t="s">
        <v>279</v>
      </c>
      <c r="AI1831" t="s">
        <v>280</v>
      </c>
      <c r="AJ1831">
        <v>0</v>
      </c>
    </row>
    <row r="1832" spans="1:36" x14ac:dyDescent="0.25">
      <c r="A1832" s="3" t="s">
        <v>149</v>
      </c>
      <c r="B1832" s="3" t="s">
        <v>131</v>
      </c>
      <c r="C1832" s="3" t="s">
        <v>278</v>
      </c>
      <c r="D1832" s="3">
        <v>2018</v>
      </c>
      <c r="E1832" s="3" t="s">
        <v>22</v>
      </c>
      <c r="F1832" t="s">
        <v>16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1</v>
      </c>
      <c r="N1832">
        <v>1</v>
      </c>
      <c r="O1832">
        <v>1</v>
      </c>
      <c r="P1832">
        <v>0</v>
      </c>
      <c r="Q1832">
        <v>1</v>
      </c>
      <c r="R1832">
        <v>0</v>
      </c>
      <c r="S1832">
        <v>1</v>
      </c>
      <c r="T1832">
        <v>0</v>
      </c>
      <c r="U1832">
        <v>1</v>
      </c>
      <c r="V1832">
        <v>0</v>
      </c>
      <c r="W1832">
        <v>1</v>
      </c>
      <c r="X1832">
        <v>0</v>
      </c>
      <c r="Y1832">
        <v>1</v>
      </c>
      <c r="Z1832">
        <v>0</v>
      </c>
      <c r="AA1832">
        <v>1</v>
      </c>
      <c r="AB1832">
        <v>0</v>
      </c>
      <c r="AC1832">
        <v>1</v>
      </c>
      <c r="AD1832">
        <v>0</v>
      </c>
      <c r="AE1832">
        <v>0</v>
      </c>
      <c r="AF1832">
        <v>1</v>
      </c>
      <c r="AG1832">
        <v>1</v>
      </c>
      <c r="AH1832" t="s">
        <v>13</v>
      </c>
      <c r="AI1832">
        <v>0</v>
      </c>
      <c r="AJ1832">
        <v>0</v>
      </c>
    </row>
    <row r="1833" spans="1:36" x14ac:dyDescent="0.25">
      <c r="A1833" s="3" t="s">
        <v>149</v>
      </c>
      <c r="B1833" s="3" t="s">
        <v>131</v>
      </c>
      <c r="C1833" s="3" t="s">
        <v>278</v>
      </c>
      <c r="D1833" s="3">
        <v>2018</v>
      </c>
      <c r="E1833" s="3" t="s">
        <v>23</v>
      </c>
      <c r="F1833" t="s">
        <v>20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 t="s">
        <v>13</v>
      </c>
      <c r="AI1833">
        <v>0</v>
      </c>
      <c r="AJ1833">
        <v>0</v>
      </c>
    </row>
    <row r="1834" spans="1:36" x14ac:dyDescent="0.25">
      <c r="A1834" s="3" t="s">
        <v>149</v>
      </c>
      <c r="B1834" s="3" t="s">
        <v>131</v>
      </c>
      <c r="C1834" s="3" t="s">
        <v>278</v>
      </c>
      <c r="D1834" s="3">
        <v>2018</v>
      </c>
      <c r="E1834" s="3">
        <v>3</v>
      </c>
      <c r="F1834" t="s">
        <v>24</v>
      </c>
      <c r="G1834">
        <v>0</v>
      </c>
      <c r="H1834">
        <v>0</v>
      </c>
      <c r="I1834">
        <v>0</v>
      </c>
      <c r="J1834">
        <v>0</v>
      </c>
      <c r="K1834">
        <v>15</v>
      </c>
      <c r="L1834">
        <v>15</v>
      </c>
      <c r="M1834">
        <v>21</v>
      </c>
      <c r="N1834">
        <v>6</v>
      </c>
      <c r="O1834">
        <v>21</v>
      </c>
      <c r="P1834">
        <v>0</v>
      </c>
      <c r="Q1834">
        <v>21</v>
      </c>
      <c r="R1834">
        <v>0</v>
      </c>
      <c r="S1834">
        <v>22</v>
      </c>
      <c r="T1834">
        <v>1</v>
      </c>
      <c r="U1834">
        <v>22</v>
      </c>
      <c r="V1834">
        <v>0</v>
      </c>
      <c r="W1834">
        <v>22</v>
      </c>
      <c r="X1834">
        <v>0</v>
      </c>
      <c r="Y1834">
        <v>22</v>
      </c>
      <c r="Z1834">
        <v>0</v>
      </c>
      <c r="AA1834">
        <v>22</v>
      </c>
      <c r="AB1834">
        <v>0</v>
      </c>
      <c r="AC1834">
        <v>22</v>
      </c>
      <c r="AD1834">
        <v>0</v>
      </c>
      <c r="AE1834">
        <v>35</v>
      </c>
      <c r="AF1834">
        <v>22</v>
      </c>
      <c r="AG1834">
        <v>111</v>
      </c>
      <c r="AH1834" t="s">
        <v>279</v>
      </c>
      <c r="AI1834" t="s">
        <v>281</v>
      </c>
      <c r="AJ1834">
        <v>0</v>
      </c>
    </row>
    <row r="1835" spans="1:36" x14ac:dyDescent="0.25">
      <c r="A1835" s="3" t="s">
        <v>149</v>
      </c>
      <c r="B1835" s="3" t="s">
        <v>131</v>
      </c>
      <c r="C1835" s="3" t="s">
        <v>278</v>
      </c>
      <c r="D1835" s="3">
        <v>2018</v>
      </c>
      <c r="E1835" s="3" t="s">
        <v>25</v>
      </c>
      <c r="F1835" t="s">
        <v>16</v>
      </c>
      <c r="G1835">
        <v>0</v>
      </c>
      <c r="H1835">
        <v>0</v>
      </c>
      <c r="I1835">
        <v>0</v>
      </c>
      <c r="J1835">
        <v>0</v>
      </c>
      <c r="K1835">
        <v>4</v>
      </c>
      <c r="L1835">
        <v>4</v>
      </c>
      <c r="M1835">
        <v>7</v>
      </c>
      <c r="N1835">
        <v>3</v>
      </c>
      <c r="O1835">
        <v>7</v>
      </c>
      <c r="P1835">
        <v>0</v>
      </c>
      <c r="Q1835">
        <v>7</v>
      </c>
      <c r="R1835">
        <v>0</v>
      </c>
      <c r="S1835">
        <v>7</v>
      </c>
      <c r="T1835">
        <v>0</v>
      </c>
      <c r="U1835">
        <v>7</v>
      </c>
      <c r="V1835">
        <v>0</v>
      </c>
      <c r="W1835">
        <v>7</v>
      </c>
      <c r="X1835">
        <v>0</v>
      </c>
      <c r="Y1835">
        <v>7</v>
      </c>
      <c r="Z1835">
        <v>0</v>
      </c>
      <c r="AA1835">
        <v>7</v>
      </c>
      <c r="AB1835">
        <v>0</v>
      </c>
      <c r="AC1835">
        <v>7</v>
      </c>
      <c r="AD1835">
        <v>0</v>
      </c>
      <c r="AE1835">
        <v>0</v>
      </c>
      <c r="AF1835">
        <v>7</v>
      </c>
      <c r="AG1835">
        <v>26</v>
      </c>
      <c r="AH1835" t="s">
        <v>13</v>
      </c>
      <c r="AI1835">
        <v>0</v>
      </c>
      <c r="AJ1835">
        <v>0</v>
      </c>
    </row>
    <row r="1836" spans="1:36" x14ac:dyDescent="0.25">
      <c r="A1836" s="3" t="s">
        <v>149</v>
      </c>
      <c r="B1836" s="3" t="s">
        <v>131</v>
      </c>
      <c r="C1836" s="3" t="s">
        <v>278</v>
      </c>
      <c r="D1836" s="3">
        <v>2018</v>
      </c>
      <c r="E1836" s="3" t="s">
        <v>26</v>
      </c>
      <c r="F1836" t="s">
        <v>20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3</v>
      </c>
      <c r="AH1836" t="s">
        <v>13</v>
      </c>
      <c r="AI1836">
        <v>0</v>
      </c>
      <c r="AJ1836">
        <v>0</v>
      </c>
    </row>
    <row r="1837" spans="1:36" x14ac:dyDescent="0.25">
      <c r="A1837" s="3" t="s">
        <v>149</v>
      </c>
      <c r="B1837" s="3" t="s">
        <v>131</v>
      </c>
      <c r="C1837" s="3" t="s">
        <v>278</v>
      </c>
      <c r="D1837" s="3">
        <v>2018</v>
      </c>
      <c r="E1837" s="3">
        <v>4</v>
      </c>
      <c r="F1837" t="s">
        <v>27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 t="s">
        <v>13</v>
      </c>
      <c r="AI1837">
        <v>0</v>
      </c>
      <c r="AJ1837">
        <v>0</v>
      </c>
    </row>
    <row r="1838" spans="1:36" x14ac:dyDescent="0.25">
      <c r="A1838" s="3" t="s">
        <v>149</v>
      </c>
      <c r="B1838" s="3" t="s">
        <v>131</v>
      </c>
      <c r="C1838" s="3" t="s">
        <v>278</v>
      </c>
      <c r="D1838" s="3">
        <v>2018</v>
      </c>
      <c r="E1838" s="3" t="s">
        <v>28</v>
      </c>
      <c r="F1838" t="s">
        <v>16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 t="s">
        <v>13</v>
      </c>
      <c r="AI1838">
        <v>0</v>
      </c>
      <c r="AJ1838">
        <v>0</v>
      </c>
    </row>
    <row r="1839" spans="1:36" x14ac:dyDescent="0.25">
      <c r="A1839" s="3" t="s">
        <v>149</v>
      </c>
      <c r="B1839" s="3" t="s">
        <v>131</v>
      </c>
      <c r="C1839" s="3" t="s">
        <v>278</v>
      </c>
      <c r="D1839" s="3">
        <v>2018</v>
      </c>
      <c r="E1839" s="3" t="s">
        <v>29</v>
      </c>
      <c r="F1839" t="s">
        <v>20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 t="s">
        <v>13</v>
      </c>
      <c r="AI1839">
        <v>0</v>
      </c>
      <c r="AJ1839">
        <v>0</v>
      </c>
    </row>
    <row r="1840" spans="1:36" x14ac:dyDescent="0.25">
      <c r="A1840" s="3" t="s">
        <v>149</v>
      </c>
      <c r="B1840" s="3" t="s">
        <v>131</v>
      </c>
      <c r="C1840" s="3" t="s">
        <v>278</v>
      </c>
      <c r="D1840" s="3">
        <v>2018</v>
      </c>
      <c r="E1840" s="3">
        <v>5</v>
      </c>
      <c r="F1840" t="s">
        <v>30</v>
      </c>
      <c r="G1840">
        <v>0</v>
      </c>
      <c r="H1840">
        <v>0</v>
      </c>
      <c r="I1840">
        <v>0</v>
      </c>
      <c r="J1840">
        <v>0</v>
      </c>
      <c r="K1840">
        <v>15</v>
      </c>
      <c r="L1840">
        <v>15</v>
      </c>
      <c r="M1840">
        <v>37</v>
      </c>
      <c r="N1840">
        <v>22</v>
      </c>
      <c r="O1840">
        <v>38</v>
      </c>
      <c r="P1840">
        <v>1</v>
      </c>
      <c r="Q1840">
        <v>38</v>
      </c>
      <c r="R1840">
        <v>0</v>
      </c>
      <c r="S1840">
        <v>54</v>
      </c>
      <c r="T1840">
        <v>16</v>
      </c>
      <c r="U1840">
        <v>54</v>
      </c>
      <c r="V1840">
        <v>0</v>
      </c>
      <c r="W1840">
        <v>54</v>
      </c>
      <c r="X1840">
        <v>0</v>
      </c>
      <c r="Y1840">
        <v>54</v>
      </c>
      <c r="Z1840">
        <v>0</v>
      </c>
      <c r="AA1840">
        <v>54</v>
      </c>
      <c r="AB1840">
        <v>0</v>
      </c>
      <c r="AC1840">
        <v>54</v>
      </c>
      <c r="AD1840">
        <v>0</v>
      </c>
      <c r="AE1840">
        <v>40</v>
      </c>
      <c r="AF1840">
        <v>54</v>
      </c>
      <c r="AG1840">
        <v>143</v>
      </c>
      <c r="AH1840" t="s">
        <v>162</v>
      </c>
      <c r="AI1840">
        <v>0</v>
      </c>
      <c r="AJ1840" t="s">
        <v>282</v>
      </c>
    </row>
    <row r="1841" spans="1:36" x14ac:dyDescent="0.25">
      <c r="A1841" s="3" t="s">
        <v>149</v>
      </c>
      <c r="B1841" s="3" t="s">
        <v>131</v>
      </c>
      <c r="C1841" s="3" t="s">
        <v>278</v>
      </c>
      <c r="D1841" s="3">
        <v>2018</v>
      </c>
      <c r="E1841" s="3" t="s">
        <v>31</v>
      </c>
      <c r="F1841" t="s">
        <v>32</v>
      </c>
      <c r="G1841">
        <v>0</v>
      </c>
      <c r="H1841">
        <v>0</v>
      </c>
      <c r="I1841">
        <v>0</v>
      </c>
      <c r="J1841">
        <v>0</v>
      </c>
      <c r="K1841">
        <v>8</v>
      </c>
      <c r="L1841">
        <v>8</v>
      </c>
      <c r="M1841">
        <v>21</v>
      </c>
      <c r="N1841">
        <v>13</v>
      </c>
      <c r="O1841">
        <v>22</v>
      </c>
      <c r="P1841">
        <v>1</v>
      </c>
      <c r="Q1841">
        <v>22</v>
      </c>
      <c r="R1841">
        <v>0</v>
      </c>
      <c r="S1841">
        <v>26</v>
      </c>
      <c r="T1841">
        <v>4</v>
      </c>
      <c r="U1841">
        <v>26</v>
      </c>
      <c r="V1841">
        <v>0</v>
      </c>
      <c r="W1841">
        <v>26</v>
      </c>
      <c r="X1841">
        <v>0</v>
      </c>
      <c r="Y1841">
        <v>26</v>
      </c>
      <c r="Z1841">
        <v>0</v>
      </c>
      <c r="AA1841">
        <v>26</v>
      </c>
      <c r="AB1841">
        <v>0</v>
      </c>
      <c r="AC1841">
        <v>26</v>
      </c>
      <c r="AD1841">
        <v>0</v>
      </c>
      <c r="AE1841">
        <v>0</v>
      </c>
      <c r="AF1841">
        <v>26</v>
      </c>
      <c r="AG1841">
        <v>49</v>
      </c>
      <c r="AH1841" t="s">
        <v>13</v>
      </c>
      <c r="AI1841">
        <v>0</v>
      </c>
      <c r="AJ1841">
        <v>0</v>
      </c>
    </row>
    <row r="1842" spans="1:36" x14ac:dyDescent="0.25">
      <c r="A1842" s="3" t="s">
        <v>149</v>
      </c>
      <c r="B1842" s="3" t="s">
        <v>131</v>
      </c>
      <c r="C1842" s="3" t="s">
        <v>278</v>
      </c>
      <c r="D1842" s="3">
        <v>2018</v>
      </c>
      <c r="E1842" s="3" t="s">
        <v>33</v>
      </c>
      <c r="F1842" t="s">
        <v>34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1</v>
      </c>
      <c r="T1842">
        <v>1</v>
      </c>
      <c r="U1842">
        <v>1</v>
      </c>
      <c r="V1842">
        <v>0</v>
      </c>
      <c r="W1842">
        <v>1</v>
      </c>
      <c r="X1842">
        <v>0</v>
      </c>
      <c r="Y1842">
        <v>1</v>
      </c>
      <c r="Z1842">
        <v>0</v>
      </c>
      <c r="AA1842">
        <v>1</v>
      </c>
      <c r="AB1842">
        <v>0</v>
      </c>
      <c r="AC1842">
        <v>1</v>
      </c>
      <c r="AD1842">
        <v>0</v>
      </c>
      <c r="AE1842">
        <v>0</v>
      </c>
      <c r="AF1842">
        <v>1</v>
      </c>
      <c r="AG1842">
        <v>7</v>
      </c>
      <c r="AH1842" t="s">
        <v>13</v>
      </c>
      <c r="AI1842">
        <v>0</v>
      </c>
      <c r="AJ1842">
        <v>0</v>
      </c>
    </row>
    <row r="1843" spans="1:36" x14ac:dyDescent="0.25">
      <c r="A1843" s="3" t="s">
        <v>149</v>
      </c>
      <c r="B1843" s="3" t="s">
        <v>131</v>
      </c>
      <c r="C1843" s="3" t="s">
        <v>278</v>
      </c>
      <c r="D1843" s="3">
        <v>2018</v>
      </c>
      <c r="E1843" s="3" t="s">
        <v>35</v>
      </c>
      <c r="F1843" t="s">
        <v>36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3</v>
      </c>
      <c r="T1843">
        <v>3</v>
      </c>
      <c r="U1843">
        <v>3</v>
      </c>
      <c r="V1843">
        <v>0</v>
      </c>
      <c r="W1843">
        <v>3</v>
      </c>
      <c r="X1843">
        <v>0</v>
      </c>
      <c r="Y1843">
        <v>3</v>
      </c>
      <c r="Z1843">
        <v>0</v>
      </c>
      <c r="AA1843">
        <v>3</v>
      </c>
      <c r="AB1843">
        <v>0</v>
      </c>
      <c r="AC1843">
        <v>3</v>
      </c>
      <c r="AD1843">
        <v>0</v>
      </c>
      <c r="AE1843">
        <v>0</v>
      </c>
      <c r="AF1843">
        <v>3</v>
      </c>
      <c r="AG1843">
        <v>8</v>
      </c>
      <c r="AH1843" t="s">
        <v>13</v>
      </c>
      <c r="AI1843">
        <v>0</v>
      </c>
      <c r="AJ1843">
        <v>0</v>
      </c>
    </row>
    <row r="1844" spans="1:36" x14ac:dyDescent="0.25">
      <c r="A1844" s="3" t="s">
        <v>149</v>
      </c>
      <c r="B1844" s="3" t="s">
        <v>131</v>
      </c>
      <c r="C1844" s="3" t="s">
        <v>278</v>
      </c>
      <c r="D1844" s="3">
        <v>2018</v>
      </c>
      <c r="E1844" s="3" t="s">
        <v>37</v>
      </c>
      <c r="F1844" t="s">
        <v>38</v>
      </c>
      <c r="G1844">
        <v>0</v>
      </c>
      <c r="H1844">
        <v>0</v>
      </c>
      <c r="I1844">
        <v>0</v>
      </c>
      <c r="J1844">
        <v>0</v>
      </c>
      <c r="K1844">
        <v>15</v>
      </c>
      <c r="L1844">
        <v>15</v>
      </c>
      <c r="M1844">
        <v>21</v>
      </c>
      <c r="N1844">
        <v>6</v>
      </c>
      <c r="O1844">
        <v>21</v>
      </c>
      <c r="P1844">
        <v>0</v>
      </c>
      <c r="Q1844">
        <v>21</v>
      </c>
      <c r="R1844">
        <v>0</v>
      </c>
      <c r="S1844">
        <v>29</v>
      </c>
      <c r="T1844">
        <v>8</v>
      </c>
      <c r="U1844">
        <v>29</v>
      </c>
      <c r="V1844">
        <v>0</v>
      </c>
      <c r="W1844">
        <v>29</v>
      </c>
      <c r="X1844">
        <v>0</v>
      </c>
      <c r="Y1844">
        <v>29</v>
      </c>
      <c r="Z1844">
        <v>0</v>
      </c>
      <c r="AA1844">
        <v>29</v>
      </c>
      <c r="AB1844">
        <v>0</v>
      </c>
      <c r="AC1844">
        <v>29</v>
      </c>
      <c r="AD1844">
        <v>0</v>
      </c>
      <c r="AE1844">
        <v>0</v>
      </c>
      <c r="AF1844">
        <v>29</v>
      </c>
      <c r="AG1844">
        <v>54</v>
      </c>
      <c r="AH1844" t="s">
        <v>13</v>
      </c>
      <c r="AI1844">
        <v>0</v>
      </c>
      <c r="AJ1844">
        <v>0</v>
      </c>
    </row>
    <row r="1845" spans="1:36" x14ac:dyDescent="0.25">
      <c r="A1845" s="3" t="s">
        <v>149</v>
      </c>
      <c r="B1845" s="3" t="s">
        <v>131</v>
      </c>
      <c r="C1845" s="3" t="s">
        <v>278</v>
      </c>
      <c r="D1845" s="3">
        <v>2018</v>
      </c>
      <c r="E1845" s="3" t="s">
        <v>39</v>
      </c>
      <c r="F1845" t="s">
        <v>40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 t="s">
        <v>13</v>
      </c>
      <c r="AI1845">
        <v>0</v>
      </c>
      <c r="AJ1845">
        <v>0</v>
      </c>
    </row>
    <row r="1846" spans="1:36" x14ac:dyDescent="0.25">
      <c r="A1846" s="3" t="s">
        <v>149</v>
      </c>
      <c r="B1846" s="3" t="s">
        <v>131</v>
      </c>
      <c r="C1846" s="3" t="s">
        <v>278</v>
      </c>
      <c r="D1846" s="3">
        <v>2018</v>
      </c>
      <c r="E1846" s="3" t="s">
        <v>41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 t="s">
        <v>13</v>
      </c>
      <c r="AI1846">
        <v>0</v>
      </c>
      <c r="AJ1846">
        <v>0</v>
      </c>
    </row>
    <row r="1847" spans="1:36" x14ac:dyDescent="0.25">
      <c r="A1847" s="3" t="s">
        <v>149</v>
      </c>
      <c r="B1847" s="3" t="s">
        <v>131</v>
      </c>
      <c r="C1847" s="3" t="s">
        <v>278</v>
      </c>
      <c r="D1847" s="3">
        <v>2018</v>
      </c>
      <c r="E1847" s="3">
        <v>6</v>
      </c>
      <c r="F1847" t="s">
        <v>42</v>
      </c>
      <c r="G1847">
        <v>0</v>
      </c>
      <c r="H1847">
        <v>0</v>
      </c>
      <c r="I1847">
        <v>0</v>
      </c>
      <c r="J1847">
        <v>0</v>
      </c>
      <c r="K1847">
        <v>14</v>
      </c>
      <c r="L1847">
        <v>14</v>
      </c>
      <c r="M1847">
        <v>29</v>
      </c>
      <c r="N1847">
        <v>15</v>
      </c>
      <c r="O1847">
        <v>29</v>
      </c>
      <c r="P1847">
        <v>0</v>
      </c>
      <c r="Q1847">
        <v>29</v>
      </c>
      <c r="R1847">
        <v>0</v>
      </c>
      <c r="S1847">
        <v>30</v>
      </c>
      <c r="T1847">
        <v>1</v>
      </c>
      <c r="U1847">
        <v>30</v>
      </c>
      <c r="V1847">
        <v>0</v>
      </c>
      <c r="W1847">
        <v>30</v>
      </c>
      <c r="X1847">
        <v>0</v>
      </c>
      <c r="Y1847">
        <v>30</v>
      </c>
      <c r="Z1847">
        <v>0</v>
      </c>
      <c r="AA1847">
        <v>30</v>
      </c>
      <c r="AB1847">
        <v>0</v>
      </c>
      <c r="AC1847">
        <v>30</v>
      </c>
      <c r="AD1847">
        <v>0</v>
      </c>
      <c r="AE1847">
        <v>27</v>
      </c>
      <c r="AF1847">
        <v>30</v>
      </c>
      <c r="AG1847">
        <v>61</v>
      </c>
      <c r="AH1847" t="s">
        <v>162</v>
      </c>
      <c r="AI1847">
        <v>0</v>
      </c>
      <c r="AJ1847">
        <v>0</v>
      </c>
    </row>
    <row r="1848" spans="1:36" x14ac:dyDescent="0.25">
      <c r="A1848" s="3" t="s">
        <v>149</v>
      </c>
      <c r="B1848" s="3" t="s">
        <v>131</v>
      </c>
      <c r="C1848" s="3" t="s">
        <v>278</v>
      </c>
      <c r="D1848" s="3">
        <v>2018</v>
      </c>
      <c r="E1848" s="3" t="s">
        <v>43</v>
      </c>
      <c r="F1848" t="s">
        <v>44</v>
      </c>
      <c r="G1848">
        <v>0</v>
      </c>
      <c r="H1848">
        <v>0</v>
      </c>
      <c r="I1848">
        <v>0</v>
      </c>
      <c r="J1848">
        <v>0</v>
      </c>
      <c r="K1848">
        <v>15</v>
      </c>
      <c r="L1848">
        <v>15</v>
      </c>
      <c r="M1848">
        <v>27</v>
      </c>
      <c r="N1848">
        <v>12</v>
      </c>
      <c r="O1848">
        <v>27</v>
      </c>
      <c r="P1848">
        <v>0</v>
      </c>
      <c r="Q1848">
        <v>27</v>
      </c>
      <c r="R1848">
        <v>0</v>
      </c>
      <c r="S1848">
        <v>28</v>
      </c>
      <c r="T1848">
        <v>1</v>
      </c>
      <c r="U1848">
        <v>28</v>
      </c>
      <c r="V1848">
        <v>0</v>
      </c>
      <c r="W1848">
        <v>28</v>
      </c>
      <c r="X1848">
        <v>0</v>
      </c>
      <c r="Y1848">
        <v>28</v>
      </c>
      <c r="Z1848">
        <v>0</v>
      </c>
      <c r="AA1848">
        <v>28</v>
      </c>
      <c r="AB1848">
        <v>0</v>
      </c>
      <c r="AC1848">
        <v>28</v>
      </c>
      <c r="AD1848">
        <v>0</v>
      </c>
      <c r="AE1848">
        <v>0</v>
      </c>
      <c r="AF1848">
        <v>28</v>
      </c>
      <c r="AG1848">
        <v>79</v>
      </c>
      <c r="AH1848" t="s">
        <v>13</v>
      </c>
      <c r="AI1848">
        <v>0</v>
      </c>
      <c r="AJ1848">
        <v>0</v>
      </c>
    </row>
    <row r="1849" spans="1:36" x14ac:dyDescent="0.25">
      <c r="A1849" s="3" t="s">
        <v>149</v>
      </c>
      <c r="B1849" s="3" t="s">
        <v>131</v>
      </c>
      <c r="C1849" s="3" t="s">
        <v>278</v>
      </c>
      <c r="D1849" s="3">
        <v>2018</v>
      </c>
      <c r="E1849" s="3" t="s">
        <v>45</v>
      </c>
      <c r="F1849" t="s">
        <v>46</v>
      </c>
      <c r="G1849">
        <v>0</v>
      </c>
      <c r="H1849">
        <v>0</v>
      </c>
      <c r="I1849">
        <v>0</v>
      </c>
      <c r="J1849">
        <v>0</v>
      </c>
      <c r="K1849">
        <v>14</v>
      </c>
      <c r="L1849">
        <v>14</v>
      </c>
      <c r="M1849">
        <v>29</v>
      </c>
      <c r="N1849">
        <v>15</v>
      </c>
      <c r="O1849">
        <v>29</v>
      </c>
      <c r="P1849">
        <v>0</v>
      </c>
      <c r="Q1849">
        <v>29</v>
      </c>
      <c r="R1849">
        <v>0</v>
      </c>
      <c r="S1849">
        <v>30</v>
      </c>
      <c r="T1849">
        <v>1</v>
      </c>
      <c r="U1849">
        <v>30</v>
      </c>
      <c r="V1849">
        <v>0</v>
      </c>
      <c r="W1849">
        <v>30</v>
      </c>
      <c r="X1849">
        <v>0</v>
      </c>
      <c r="Y1849">
        <v>30</v>
      </c>
      <c r="Z1849">
        <v>0</v>
      </c>
      <c r="AA1849">
        <v>30</v>
      </c>
      <c r="AB1849">
        <v>0</v>
      </c>
      <c r="AC1849">
        <v>30</v>
      </c>
      <c r="AD1849">
        <v>0</v>
      </c>
      <c r="AE1849">
        <v>0</v>
      </c>
      <c r="AF1849">
        <v>30</v>
      </c>
      <c r="AG1849">
        <v>79</v>
      </c>
      <c r="AH1849" t="s">
        <v>13</v>
      </c>
      <c r="AI1849">
        <v>0</v>
      </c>
      <c r="AJ1849">
        <v>0</v>
      </c>
    </row>
    <row r="1850" spans="1:36" x14ac:dyDescent="0.25">
      <c r="A1850" s="3" t="s">
        <v>149</v>
      </c>
      <c r="B1850" s="3" t="s">
        <v>131</v>
      </c>
      <c r="C1850" s="3" t="s">
        <v>278</v>
      </c>
      <c r="D1850" s="3">
        <v>2018</v>
      </c>
      <c r="E1850" s="3" t="s">
        <v>47</v>
      </c>
      <c r="F1850" t="s">
        <v>48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3</v>
      </c>
      <c r="N1850">
        <v>3</v>
      </c>
      <c r="O1850">
        <v>3</v>
      </c>
      <c r="P1850">
        <v>0</v>
      </c>
      <c r="Q1850">
        <v>3</v>
      </c>
      <c r="R1850">
        <v>0</v>
      </c>
      <c r="S1850">
        <v>4</v>
      </c>
      <c r="T1850">
        <v>1</v>
      </c>
      <c r="U1850">
        <v>4</v>
      </c>
      <c r="V1850">
        <v>0</v>
      </c>
      <c r="W1850">
        <v>4</v>
      </c>
      <c r="X1850">
        <v>0</v>
      </c>
      <c r="Y1850">
        <v>4</v>
      </c>
      <c r="Z1850">
        <v>0</v>
      </c>
      <c r="AA1850">
        <v>4</v>
      </c>
      <c r="AB1850">
        <v>0</v>
      </c>
      <c r="AC1850">
        <v>4</v>
      </c>
      <c r="AD1850">
        <v>0</v>
      </c>
      <c r="AE1850">
        <v>0</v>
      </c>
      <c r="AF1850">
        <v>4</v>
      </c>
      <c r="AG1850">
        <v>28</v>
      </c>
      <c r="AH1850" t="s">
        <v>13</v>
      </c>
      <c r="AI1850">
        <v>0</v>
      </c>
      <c r="AJ1850">
        <v>0</v>
      </c>
    </row>
    <row r="1851" spans="1:36" x14ac:dyDescent="0.25">
      <c r="A1851" s="3" t="s">
        <v>149</v>
      </c>
      <c r="B1851" s="3" t="s">
        <v>131</v>
      </c>
      <c r="C1851" s="3" t="s">
        <v>278</v>
      </c>
      <c r="D1851" s="3">
        <v>2018</v>
      </c>
      <c r="E1851" s="3">
        <v>7</v>
      </c>
      <c r="F1851" t="s">
        <v>49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1</v>
      </c>
      <c r="P1851">
        <v>1</v>
      </c>
      <c r="Q1851">
        <v>1</v>
      </c>
      <c r="R1851">
        <v>0</v>
      </c>
      <c r="S1851">
        <v>2</v>
      </c>
      <c r="T1851">
        <v>1</v>
      </c>
      <c r="U1851">
        <v>2</v>
      </c>
      <c r="V1851">
        <v>0</v>
      </c>
      <c r="W1851">
        <v>2</v>
      </c>
      <c r="X1851">
        <v>0</v>
      </c>
      <c r="Y1851">
        <v>2</v>
      </c>
      <c r="Z1851">
        <v>0</v>
      </c>
      <c r="AA1851">
        <v>2</v>
      </c>
      <c r="AB1851">
        <v>0</v>
      </c>
      <c r="AC1851">
        <v>2</v>
      </c>
      <c r="AD1851">
        <v>0</v>
      </c>
      <c r="AE1851">
        <v>10</v>
      </c>
      <c r="AF1851">
        <v>2</v>
      </c>
      <c r="AG1851">
        <v>14</v>
      </c>
      <c r="AH1851" t="s">
        <v>162</v>
      </c>
      <c r="AI1851">
        <v>0</v>
      </c>
      <c r="AJ1851">
        <v>0</v>
      </c>
    </row>
    <row r="1852" spans="1:36" x14ac:dyDescent="0.25">
      <c r="A1852" s="3" t="s">
        <v>149</v>
      </c>
      <c r="B1852" s="3" t="s">
        <v>131</v>
      </c>
      <c r="C1852" s="3" t="s">
        <v>278</v>
      </c>
      <c r="D1852" s="3">
        <v>2018</v>
      </c>
      <c r="E1852" s="3" t="s">
        <v>50</v>
      </c>
      <c r="F1852" t="s">
        <v>44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1</v>
      </c>
      <c r="T1852">
        <v>1</v>
      </c>
      <c r="U1852">
        <v>1</v>
      </c>
      <c r="V1852">
        <v>0</v>
      </c>
      <c r="W1852">
        <v>1</v>
      </c>
      <c r="X1852">
        <v>0</v>
      </c>
      <c r="Y1852">
        <v>1</v>
      </c>
      <c r="Z1852">
        <v>0</v>
      </c>
      <c r="AA1852">
        <v>1</v>
      </c>
      <c r="AB1852">
        <v>0</v>
      </c>
      <c r="AC1852">
        <v>1</v>
      </c>
      <c r="AD1852">
        <v>0</v>
      </c>
      <c r="AE1852">
        <v>0</v>
      </c>
      <c r="AF1852">
        <v>1</v>
      </c>
      <c r="AG1852">
        <v>1</v>
      </c>
      <c r="AH1852" t="s">
        <v>13</v>
      </c>
      <c r="AI1852">
        <v>0</v>
      </c>
      <c r="AJ1852">
        <v>0</v>
      </c>
    </row>
    <row r="1853" spans="1:36" x14ac:dyDescent="0.25">
      <c r="A1853" s="3" t="s">
        <v>149</v>
      </c>
      <c r="B1853" s="3" t="s">
        <v>131</v>
      </c>
      <c r="C1853" s="3" t="s">
        <v>278</v>
      </c>
      <c r="D1853" s="3">
        <v>2018</v>
      </c>
      <c r="E1853" s="3" t="s">
        <v>51</v>
      </c>
      <c r="F1853" t="s">
        <v>46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1</v>
      </c>
      <c r="P1853">
        <v>1</v>
      </c>
      <c r="Q1853">
        <v>1</v>
      </c>
      <c r="R1853">
        <v>0</v>
      </c>
      <c r="S1853">
        <v>1</v>
      </c>
      <c r="T1853">
        <v>0</v>
      </c>
      <c r="U1853">
        <v>1</v>
      </c>
      <c r="V1853">
        <v>0</v>
      </c>
      <c r="W1853">
        <v>1</v>
      </c>
      <c r="X1853">
        <v>0</v>
      </c>
      <c r="Y1853">
        <v>1</v>
      </c>
      <c r="Z1853">
        <v>0</v>
      </c>
      <c r="AA1853">
        <v>1</v>
      </c>
      <c r="AB1853">
        <v>0</v>
      </c>
      <c r="AC1853">
        <v>1</v>
      </c>
      <c r="AD1853">
        <v>0</v>
      </c>
      <c r="AE1853">
        <v>0</v>
      </c>
      <c r="AF1853">
        <v>1</v>
      </c>
      <c r="AG1853">
        <v>14</v>
      </c>
      <c r="AH1853" t="s">
        <v>13</v>
      </c>
      <c r="AI1853">
        <v>0</v>
      </c>
      <c r="AJ1853">
        <v>0</v>
      </c>
    </row>
    <row r="1854" spans="1:36" x14ac:dyDescent="0.25">
      <c r="A1854" s="3" t="s">
        <v>149</v>
      </c>
      <c r="B1854" s="3" t="s">
        <v>131</v>
      </c>
      <c r="C1854" s="3" t="s">
        <v>278</v>
      </c>
      <c r="D1854" s="3">
        <v>2018</v>
      </c>
      <c r="E1854" s="3" t="s">
        <v>52</v>
      </c>
      <c r="F1854" t="s">
        <v>53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1</v>
      </c>
      <c r="T1854">
        <v>1</v>
      </c>
      <c r="U1854">
        <v>1</v>
      </c>
      <c r="V1854">
        <v>0</v>
      </c>
      <c r="W1854">
        <v>1</v>
      </c>
      <c r="X1854">
        <v>0</v>
      </c>
      <c r="Y1854">
        <v>1</v>
      </c>
      <c r="Z1854">
        <v>0</v>
      </c>
      <c r="AA1854">
        <v>1</v>
      </c>
      <c r="AB1854">
        <v>0</v>
      </c>
      <c r="AC1854">
        <v>1</v>
      </c>
      <c r="AD1854">
        <v>0</v>
      </c>
      <c r="AE1854">
        <v>0</v>
      </c>
      <c r="AF1854">
        <v>1</v>
      </c>
      <c r="AG1854">
        <v>1</v>
      </c>
      <c r="AH1854" t="s">
        <v>13</v>
      </c>
      <c r="AI1854">
        <v>0</v>
      </c>
      <c r="AJ1854">
        <v>0</v>
      </c>
    </row>
    <row r="1855" spans="1:36" x14ac:dyDescent="0.25">
      <c r="A1855" s="3" t="s">
        <v>149</v>
      </c>
      <c r="B1855" s="3" t="s">
        <v>131</v>
      </c>
      <c r="C1855" s="3" t="s">
        <v>278</v>
      </c>
      <c r="D1855" s="3">
        <v>2018</v>
      </c>
      <c r="E1855" s="3">
        <v>8</v>
      </c>
      <c r="F1855" t="s">
        <v>54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 t="s">
        <v>13</v>
      </c>
      <c r="AI1855">
        <v>0</v>
      </c>
      <c r="AJ1855">
        <v>0</v>
      </c>
    </row>
    <row r="1856" spans="1:36" x14ac:dyDescent="0.25">
      <c r="A1856" s="3" t="s">
        <v>149</v>
      </c>
      <c r="B1856" s="3" t="s">
        <v>131</v>
      </c>
      <c r="C1856" s="3" t="s">
        <v>278</v>
      </c>
      <c r="D1856" s="3">
        <v>2018</v>
      </c>
      <c r="E1856" s="3" t="s">
        <v>55</v>
      </c>
      <c r="F1856" t="s">
        <v>16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 t="s">
        <v>13</v>
      </c>
      <c r="AI1856">
        <v>0</v>
      </c>
      <c r="AJ1856">
        <v>0</v>
      </c>
    </row>
    <row r="1857" spans="1:36" x14ac:dyDescent="0.25">
      <c r="A1857" s="3" t="s">
        <v>149</v>
      </c>
      <c r="B1857" s="3" t="s">
        <v>131</v>
      </c>
      <c r="C1857" s="3" t="s">
        <v>278</v>
      </c>
      <c r="D1857" s="3">
        <v>2018</v>
      </c>
      <c r="E1857" s="3" t="s">
        <v>56</v>
      </c>
      <c r="F1857" t="s">
        <v>20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 t="s">
        <v>13</v>
      </c>
      <c r="AI1857">
        <v>0</v>
      </c>
      <c r="AJ1857">
        <v>0</v>
      </c>
    </row>
    <row r="1858" spans="1:36" x14ac:dyDescent="0.25">
      <c r="A1858" s="3" t="s">
        <v>149</v>
      </c>
      <c r="B1858" s="3" t="s">
        <v>131</v>
      </c>
      <c r="C1858" s="3" t="s">
        <v>278</v>
      </c>
      <c r="D1858" s="3">
        <v>2018</v>
      </c>
      <c r="E1858" s="3" t="s">
        <v>57</v>
      </c>
      <c r="F1858" t="s">
        <v>58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 t="s">
        <v>13</v>
      </c>
      <c r="AI1858">
        <v>0</v>
      </c>
      <c r="AJ1858">
        <v>0</v>
      </c>
    </row>
    <row r="1859" spans="1:36" x14ac:dyDescent="0.25">
      <c r="A1859" s="3" t="s">
        <v>149</v>
      </c>
      <c r="B1859" s="3" t="s">
        <v>131</v>
      </c>
      <c r="C1859" s="3" t="s">
        <v>278</v>
      </c>
      <c r="D1859" s="3">
        <v>2018</v>
      </c>
      <c r="E1859" s="3">
        <v>9</v>
      </c>
      <c r="F1859" t="s">
        <v>59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 t="s">
        <v>13</v>
      </c>
      <c r="AI1859">
        <v>0</v>
      </c>
      <c r="AJ1859">
        <v>0</v>
      </c>
    </row>
    <row r="1860" spans="1:36" x14ac:dyDescent="0.25">
      <c r="A1860" s="3" t="s">
        <v>149</v>
      </c>
      <c r="B1860" s="3" t="s">
        <v>131</v>
      </c>
      <c r="C1860" s="3" t="s">
        <v>278</v>
      </c>
      <c r="D1860" s="3">
        <v>2018</v>
      </c>
      <c r="E1860" s="3">
        <v>10</v>
      </c>
      <c r="F1860" t="s">
        <v>60</v>
      </c>
      <c r="G1860">
        <v>0</v>
      </c>
      <c r="H1860">
        <v>0</v>
      </c>
      <c r="I1860">
        <v>0</v>
      </c>
      <c r="J1860">
        <v>0</v>
      </c>
      <c r="K1860">
        <v>10</v>
      </c>
      <c r="L1860">
        <v>10</v>
      </c>
      <c r="M1860">
        <v>10</v>
      </c>
      <c r="N1860">
        <v>0</v>
      </c>
      <c r="O1860">
        <v>10</v>
      </c>
      <c r="P1860">
        <v>0</v>
      </c>
      <c r="Q1860">
        <v>10</v>
      </c>
      <c r="R1860">
        <v>0</v>
      </c>
      <c r="S1860">
        <v>10</v>
      </c>
      <c r="T1860">
        <v>0</v>
      </c>
      <c r="U1860">
        <v>10</v>
      </c>
      <c r="V1860">
        <v>0</v>
      </c>
      <c r="W1860">
        <v>10</v>
      </c>
      <c r="X1860">
        <v>0</v>
      </c>
      <c r="Y1860">
        <v>10</v>
      </c>
      <c r="Z1860">
        <v>0</v>
      </c>
      <c r="AA1860">
        <v>10</v>
      </c>
      <c r="AB1860">
        <v>0</v>
      </c>
      <c r="AC1860">
        <v>10</v>
      </c>
      <c r="AD1860">
        <v>0</v>
      </c>
      <c r="AE1860">
        <v>10</v>
      </c>
      <c r="AF1860">
        <v>10</v>
      </c>
      <c r="AG1860">
        <v>22</v>
      </c>
      <c r="AH1860" t="s">
        <v>283</v>
      </c>
      <c r="AI1860" t="s">
        <v>284</v>
      </c>
      <c r="AJ1860">
        <v>0</v>
      </c>
    </row>
    <row r="1861" spans="1:36" x14ac:dyDescent="0.25">
      <c r="A1861" s="3" t="s">
        <v>149</v>
      </c>
      <c r="B1861" s="3" t="s">
        <v>131</v>
      </c>
      <c r="C1861" s="3" t="s">
        <v>278</v>
      </c>
      <c r="D1861" s="3">
        <v>2018</v>
      </c>
      <c r="E1861" s="3">
        <v>11</v>
      </c>
      <c r="F1861" t="s">
        <v>61</v>
      </c>
      <c r="G1861">
        <v>0</v>
      </c>
      <c r="H1861">
        <v>0</v>
      </c>
      <c r="I1861">
        <v>0</v>
      </c>
      <c r="J1861">
        <v>0</v>
      </c>
      <c r="K1861">
        <v>10</v>
      </c>
      <c r="L1861">
        <v>10</v>
      </c>
      <c r="M1861">
        <v>10</v>
      </c>
      <c r="N1861">
        <v>0</v>
      </c>
      <c r="O1861">
        <v>10</v>
      </c>
      <c r="P1861">
        <v>0</v>
      </c>
      <c r="Q1861">
        <v>10</v>
      </c>
      <c r="R1861">
        <v>0</v>
      </c>
      <c r="S1861">
        <v>10</v>
      </c>
      <c r="T1861">
        <v>0</v>
      </c>
      <c r="U1861">
        <v>10</v>
      </c>
      <c r="V1861">
        <v>0</v>
      </c>
      <c r="W1861">
        <v>10</v>
      </c>
      <c r="X1861">
        <v>0</v>
      </c>
      <c r="Y1861">
        <v>10</v>
      </c>
      <c r="Z1861">
        <v>0</v>
      </c>
      <c r="AA1861">
        <v>10</v>
      </c>
      <c r="AB1861">
        <v>0</v>
      </c>
      <c r="AC1861">
        <v>10</v>
      </c>
      <c r="AD1861">
        <v>0</v>
      </c>
      <c r="AE1861">
        <v>10</v>
      </c>
      <c r="AF1861">
        <v>10</v>
      </c>
      <c r="AG1861">
        <v>21</v>
      </c>
      <c r="AH1861" t="s">
        <v>283</v>
      </c>
      <c r="AI1861" t="s">
        <v>284</v>
      </c>
      <c r="AJ1861">
        <v>0</v>
      </c>
    </row>
    <row r="1862" spans="1:36" x14ac:dyDescent="0.25">
      <c r="A1862" s="3" t="s">
        <v>149</v>
      </c>
      <c r="B1862" s="3" t="s">
        <v>131</v>
      </c>
      <c r="C1862" s="3" t="s">
        <v>278</v>
      </c>
      <c r="D1862" s="3">
        <v>2018</v>
      </c>
      <c r="E1862" s="3" t="s">
        <v>62</v>
      </c>
      <c r="F1862" t="s">
        <v>63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1</v>
      </c>
      <c r="AH1862" t="s">
        <v>13</v>
      </c>
      <c r="AI1862">
        <v>0</v>
      </c>
      <c r="AJ1862">
        <v>0</v>
      </c>
    </row>
    <row r="1863" spans="1:36" x14ac:dyDescent="0.25">
      <c r="A1863" s="3" t="s">
        <v>149</v>
      </c>
      <c r="B1863" s="3" t="s">
        <v>131</v>
      </c>
      <c r="C1863" s="3" t="s">
        <v>278</v>
      </c>
      <c r="D1863" s="3">
        <v>2018</v>
      </c>
      <c r="E1863" s="3" t="s">
        <v>64</v>
      </c>
      <c r="F1863" t="s">
        <v>65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1</v>
      </c>
      <c r="AH1863" t="s">
        <v>13</v>
      </c>
      <c r="AI1863">
        <v>0</v>
      </c>
      <c r="AJ1863">
        <v>0</v>
      </c>
    </row>
    <row r="1864" spans="1:36" x14ac:dyDescent="0.25">
      <c r="A1864" s="3" t="s">
        <v>149</v>
      </c>
      <c r="B1864" s="3" t="s">
        <v>131</v>
      </c>
      <c r="C1864" s="3" t="s">
        <v>278</v>
      </c>
      <c r="D1864" s="3">
        <v>2018</v>
      </c>
      <c r="E1864" s="3" t="s">
        <v>66</v>
      </c>
      <c r="F1864" t="s">
        <v>20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 t="s">
        <v>13</v>
      </c>
      <c r="AI1864">
        <v>0</v>
      </c>
      <c r="AJ1864">
        <v>0</v>
      </c>
    </row>
    <row r="1865" spans="1:36" x14ac:dyDescent="0.25">
      <c r="A1865" s="3" t="s">
        <v>149</v>
      </c>
      <c r="B1865" s="3" t="s">
        <v>131</v>
      </c>
      <c r="C1865" s="3" t="s">
        <v>278</v>
      </c>
      <c r="D1865" s="3">
        <v>2018</v>
      </c>
      <c r="E1865" s="3" t="s">
        <v>67</v>
      </c>
      <c r="F1865" t="s">
        <v>18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2</v>
      </c>
      <c r="AH1865" t="s">
        <v>13</v>
      </c>
      <c r="AI1865">
        <v>0</v>
      </c>
      <c r="AJ1865">
        <v>0</v>
      </c>
    </row>
    <row r="1866" spans="1:36" x14ac:dyDescent="0.25">
      <c r="A1866" s="3" t="s">
        <v>149</v>
      </c>
      <c r="B1866" s="3" t="s">
        <v>131</v>
      </c>
      <c r="C1866" s="3" t="s">
        <v>278</v>
      </c>
      <c r="D1866" s="3">
        <v>2018</v>
      </c>
      <c r="E1866" s="3">
        <v>12</v>
      </c>
      <c r="F1866" t="s">
        <v>68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4</v>
      </c>
      <c r="N1866">
        <v>4</v>
      </c>
      <c r="O1866">
        <v>4</v>
      </c>
      <c r="P1866">
        <v>0</v>
      </c>
      <c r="Q1866">
        <v>4</v>
      </c>
      <c r="R1866">
        <v>0</v>
      </c>
      <c r="S1866">
        <v>4</v>
      </c>
      <c r="T1866">
        <v>0</v>
      </c>
      <c r="U1866">
        <v>4</v>
      </c>
      <c r="V1866">
        <v>0</v>
      </c>
      <c r="W1866">
        <v>4</v>
      </c>
      <c r="X1866">
        <v>0</v>
      </c>
      <c r="Y1866">
        <v>4</v>
      </c>
      <c r="Z1866">
        <v>0</v>
      </c>
      <c r="AA1866">
        <v>4</v>
      </c>
      <c r="AB1866">
        <v>0</v>
      </c>
      <c r="AC1866">
        <v>4</v>
      </c>
      <c r="AD1866">
        <v>0</v>
      </c>
      <c r="AE1866">
        <v>2</v>
      </c>
      <c r="AF1866">
        <v>4</v>
      </c>
      <c r="AG1866">
        <v>8</v>
      </c>
      <c r="AH1866" t="s">
        <v>175</v>
      </c>
      <c r="AI1866">
        <v>0</v>
      </c>
      <c r="AJ1866">
        <v>0</v>
      </c>
    </row>
    <row r="1867" spans="1:36" x14ac:dyDescent="0.25">
      <c r="A1867" s="3" t="s">
        <v>149</v>
      </c>
      <c r="B1867" s="3" t="s">
        <v>131</v>
      </c>
      <c r="C1867" s="3" t="s">
        <v>278</v>
      </c>
      <c r="D1867" s="3">
        <v>2018</v>
      </c>
      <c r="E1867" s="3" t="s">
        <v>69</v>
      </c>
      <c r="F1867" t="s">
        <v>70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 t="s">
        <v>13</v>
      </c>
      <c r="AI1867">
        <v>0</v>
      </c>
      <c r="AJ1867">
        <v>0</v>
      </c>
    </row>
    <row r="1868" spans="1:36" x14ac:dyDescent="0.25">
      <c r="A1868" s="3" t="s">
        <v>149</v>
      </c>
      <c r="B1868" s="3" t="s">
        <v>131</v>
      </c>
      <c r="C1868" s="3" t="s">
        <v>278</v>
      </c>
      <c r="D1868" s="3">
        <v>2018</v>
      </c>
      <c r="E1868" s="3" t="s">
        <v>71</v>
      </c>
      <c r="F1868" t="s">
        <v>72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2</v>
      </c>
      <c r="N1868">
        <v>2</v>
      </c>
      <c r="O1868">
        <v>2</v>
      </c>
      <c r="P1868">
        <v>0</v>
      </c>
      <c r="Q1868">
        <v>2</v>
      </c>
      <c r="R1868">
        <v>0</v>
      </c>
      <c r="S1868">
        <v>2</v>
      </c>
      <c r="T1868">
        <v>0</v>
      </c>
      <c r="U1868">
        <v>2</v>
      </c>
      <c r="V1868">
        <v>0</v>
      </c>
      <c r="W1868">
        <v>2</v>
      </c>
      <c r="X1868">
        <v>0</v>
      </c>
      <c r="Y1868">
        <v>2</v>
      </c>
      <c r="Z1868">
        <v>0</v>
      </c>
      <c r="AA1868">
        <v>2</v>
      </c>
      <c r="AB1868">
        <v>0</v>
      </c>
      <c r="AC1868">
        <v>2</v>
      </c>
      <c r="AD1868">
        <v>0</v>
      </c>
      <c r="AE1868">
        <v>0</v>
      </c>
      <c r="AF1868">
        <v>2</v>
      </c>
      <c r="AG1868">
        <v>3</v>
      </c>
      <c r="AH1868" t="s">
        <v>13</v>
      </c>
      <c r="AI1868">
        <v>0</v>
      </c>
      <c r="AJ1868">
        <v>0</v>
      </c>
    </row>
    <row r="1869" spans="1:36" x14ac:dyDescent="0.25">
      <c r="A1869" s="3" t="s">
        <v>149</v>
      </c>
      <c r="B1869" s="3" t="s">
        <v>131</v>
      </c>
      <c r="C1869" s="3" t="s">
        <v>278</v>
      </c>
      <c r="D1869" s="3">
        <v>2018</v>
      </c>
      <c r="E1869" s="3" t="s">
        <v>73</v>
      </c>
      <c r="F1869" t="s">
        <v>16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1</v>
      </c>
      <c r="N1869">
        <v>1</v>
      </c>
      <c r="O1869">
        <v>1</v>
      </c>
      <c r="P1869">
        <v>0</v>
      </c>
      <c r="Q1869">
        <v>1</v>
      </c>
      <c r="R1869">
        <v>0</v>
      </c>
      <c r="S1869">
        <v>1</v>
      </c>
      <c r="T1869">
        <v>0</v>
      </c>
      <c r="U1869">
        <v>1</v>
      </c>
      <c r="V1869">
        <v>0</v>
      </c>
      <c r="W1869">
        <v>1</v>
      </c>
      <c r="X1869">
        <v>0</v>
      </c>
      <c r="Y1869">
        <v>1</v>
      </c>
      <c r="Z1869">
        <v>0</v>
      </c>
      <c r="AA1869">
        <v>1</v>
      </c>
      <c r="AB1869">
        <v>0</v>
      </c>
      <c r="AC1869">
        <v>1</v>
      </c>
      <c r="AD1869">
        <v>0</v>
      </c>
      <c r="AE1869">
        <v>0</v>
      </c>
      <c r="AF1869">
        <v>1</v>
      </c>
      <c r="AG1869">
        <v>1</v>
      </c>
      <c r="AH1869" t="s">
        <v>13</v>
      </c>
      <c r="AI1869">
        <v>0</v>
      </c>
      <c r="AJ1869">
        <v>0</v>
      </c>
    </row>
    <row r="1870" spans="1:36" x14ac:dyDescent="0.25">
      <c r="A1870" s="3" t="s">
        <v>149</v>
      </c>
      <c r="B1870" s="3" t="s">
        <v>131</v>
      </c>
      <c r="C1870" s="3" t="s">
        <v>278</v>
      </c>
      <c r="D1870" s="3">
        <v>2018</v>
      </c>
      <c r="E1870" s="3" t="s">
        <v>74</v>
      </c>
      <c r="F1870" t="s">
        <v>20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 t="s">
        <v>13</v>
      </c>
      <c r="AI1870">
        <v>0</v>
      </c>
      <c r="AJ1870">
        <v>0</v>
      </c>
    </row>
    <row r="1871" spans="1:36" x14ac:dyDescent="0.25">
      <c r="A1871" s="3" t="s">
        <v>149</v>
      </c>
      <c r="B1871" s="3" t="s">
        <v>131</v>
      </c>
      <c r="C1871" s="3" t="s">
        <v>278</v>
      </c>
      <c r="D1871" s="3">
        <v>2018</v>
      </c>
      <c r="E1871" s="3">
        <v>0</v>
      </c>
      <c r="F1871" t="s">
        <v>75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</row>
    <row r="1872" spans="1:36" x14ac:dyDescent="0.25">
      <c r="A1872" s="3" t="s">
        <v>149</v>
      </c>
      <c r="B1872" s="3" t="s">
        <v>131</v>
      </c>
      <c r="C1872" s="3" t="s">
        <v>278</v>
      </c>
      <c r="D1872" s="3">
        <v>2018</v>
      </c>
      <c r="E1872" s="3">
        <v>13</v>
      </c>
      <c r="F1872" t="s">
        <v>76</v>
      </c>
      <c r="G1872">
        <v>0</v>
      </c>
      <c r="H1872">
        <v>0</v>
      </c>
      <c r="I1872">
        <v>1</v>
      </c>
      <c r="J1872">
        <v>1</v>
      </c>
      <c r="K1872">
        <v>1</v>
      </c>
      <c r="L1872">
        <v>0</v>
      </c>
      <c r="M1872">
        <v>1</v>
      </c>
      <c r="N1872">
        <v>0</v>
      </c>
      <c r="O1872">
        <v>1</v>
      </c>
      <c r="P1872">
        <v>0</v>
      </c>
      <c r="Q1872">
        <v>1</v>
      </c>
      <c r="R1872">
        <v>0</v>
      </c>
      <c r="S1872">
        <v>1</v>
      </c>
      <c r="T1872">
        <v>0</v>
      </c>
      <c r="U1872">
        <v>1</v>
      </c>
      <c r="V1872">
        <v>0</v>
      </c>
      <c r="W1872">
        <v>1</v>
      </c>
      <c r="X1872">
        <v>0</v>
      </c>
      <c r="Y1872">
        <v>1</v>
      </c>
      <c r="Z1872">
        <v>0</v>
      </c>
      <c r="AA1872">
        <v>1</v>
      </c>
      <c r="AB1872">
        <v>0</v>
      </c>
      <c r="AC1872">
        <v>1</v>
      </c>
      <c r="AD1872">
        <v>0</v>
      </c>
      <c r="AE1872">
        <v>3</v>
      </c>
      <c r="AF1872">
        <v>1</v>
      </c>
      <c r="AG1872">
        <v>3</v>
      </c>
      <c r="AH1872" t="s">
        <v>285</v>
      </c>
      <c r="AI1872">
        <v>0</v>
      </c>
      <c r="AJ1872">
        <v>0</v>
      </c>
    </row>
    <row r="1873" spans="1:36" x14ac:dyDescent="0.25">
      <c r="A1873" s="3" t="s">
        <v>149</v>
      </c>
      <c r="B1873" s="3" t="s">
        <v>131</v>
      </c>
      <c r="C1873" s="3" t="s">
        <v>278</v>
      </c>
      <c r="D1873" s="3">
        <v>2018</v>
      </c>
      <c r="E1873" s="3" t="s">
        <v>77</v>
      </c>
      <c r="F1873" t="s">
        <v>78</v>
      </c>
      <c r="G1873">
        <v>0</v>
      </c>
      <c r="H1873">
        <v>0</v>
      </c>
      <c r="I1873">
        <v>1</v>
      </c>
      <c r="J1873">
        <v>1</v>
      </c>
      <c r="K1873">
        <v>1</v>
      </c>
      <c r="L1873">
        <v>0</v>
      </c>
      <c r="M1873">
        <v>1</v>
      </c>
      <c r="N1873">
        <v>0</v>
      </c>
      <c r="O1873">
        <v>1</v>
      </c>
      <c r="P1873">
        <v>0</v>
      </c>
      <c r="Q1873">
        <v>1</v>
      </c>
      <c r="R1873">
        <v>0</v>
      </c>
      <c r="S1873">
        <v>1</v>
      </c>
      <c r="T1873">
        <v>0</v>
      </c>
      <c r="U1873">
        <v>1</v>
      </c>
      <c r="V1873">
        <v>0</v>
      </c>
      <c r="W1873">
        <v>1</v>
      </c>
      <c r="X1873">
        <v>0</v>
      </c>
      <c r="Y1873">
        <v>1</v>
      </c>
      <c r="Z1873">
        <v>0</v>
      </c>
      <c r="AA1873">
        <v>1</v>
      </c>
      <c r="AB1873">
        <v>0</v>
      </c>
      <c r="AC1873">
        <v>1</v>
      </c>
      <c r="AD1873">
        <v>0</v>
      </c>
      <c r="AE1873">
        <v>0</v>
      </c>
      <c r="AF1873">
        <v>1</v>
      </c>
      <c r="AG1873">
        <v>3</v>
      </c>
      <c r="AH1873" t="s">
        <v>13</v>
      </c>
      <c r="AI1873">
        <v>0</v>
      </c>
      <c r="AJ1873">
        <v>0</v>
      </c>
    </row>
    <row r="1874" spans="1:36" x14ac:dyDescent="0.25">
      <c r="A1874" s="3" t="s">
        <v>149</v>
      </c>
      <c r="B1874" s="3" t="s">
        <v>131</v>
      </c>
      <c r="C1874" s="3" t="s">
        <v>278</v>
      </c>
      <c r="D1874" s="3">
        <v>2018</v>
      </c>
      <c r="E1874" s="3" t="s">
        <v>79</v>
      </c>
      <c r="F1874" t="s">
        <v>80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 t="s">
        <v>13</v>
      </c>
      <c r="AI1874">
        <v>0</v>
      </c>
      <c r="AJ1874">
        <v>0</v>
      </c>
    </row>
    <row r="1875" spans="1:36" x14ac:dyDescent="0.25">
      <c r="A1875" s="3" t="s">
        <v>149</v>
      </c>
      <c r="B1875" s="3" t="s">
        <v>131</v>
      </c>
      <c r="C1875" s="3" t="s">
        <v>278</v>
      </c>
      <c r="D1875" s="3">
        <v>2018</v>
      </c>
      <c r="E1875" s="3">
        <v>14</v>
      </c>
      <c r="F1875" t="s">
        <v>81</v>
      </c>
      <c r="G1875">
        <v>0</v>
      </c>
      <c r="H1875">
        <v>0</v>
      </c>
      <c r="I1875">
        <v>5</v>
      </c>
      <c r="J1875">
        <v>5</v>
      </c>
      <c r="K1875">
        <v>5</v>
      </c>
      <c r="L1875">
        <v>0</v>
      </c>
      <c r="M1875">
        <v>5</v>
      </c>
      <c r="N1875">
        <v>0</v>
      </c>
      <c r="O1875">
        <v>5</v>
      </c>
      <c r="P1875">
        <v>0</v>
      </c>
      <c r="Q1875">
        <v>5</v>
      </c>
      <c r="R1875">
        <v>0</v>
      </c>
      <c r="S1875">
        <v>5</v>
      </c>
      <c r="T1875">
        <v>0</v>
      </c>
      <c r="U1875">
        <v>5</v>
      </c>
      <c r="V1875">
        <v>0</v>
      </c>
      <c r="W1875">
        <v>5</v>
      </c>
      <c r="X1875">
        <v>0</v>
      </c>
      <c r="Y1875">
        <v>5</v>
      </c>
      <c r="Z1875">
        <v>0</v>
      </c>
      <c r="AA1875">
        <v>5</v>
      </c>
      <c r="AB1875">
        <v>0</v>
      </c>
      <c r="AC1875">
        <v>5</v>
      </c>
      <c r="AD1875">
        <v>0</v>
      </c>
      <c r="AE1875">
        <v>10</v>
      </c>
      <c r="AF1875">
        <v>5</v>
      </c>
      <c r="AG1875">
        <v>24</v>
      </c>
      <c r="AH1875" t="s">
        <v>162</v>
      </c>
      <c r="AI1875">
        <v>0</v>
      </c>
      <c r="AJ1875">
        <v>0</v>
      </c>
    </row>
    <row r="1876" spans="1:36" x14ac:dyDescent="0.25">
      <c r="A1876" s="3" t="s">
        <v>149</v>
      </c>
      <c r="B1876" s="3" t="s">
        <v>131</v>
      </c>
      <c r="C1876" s="3" t="s">
        <v>278</v>
      </c>
      <c r="D1876" s="3">
        <v>2018</v>
      </c>
      <c r="E1876" s="3" t="s">
        <v>82</v>
      </c>
      <c r="F1876" t="s">
        <v>83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1</v>
      </c>
      <c r="AH1876" t="s">
        <v>13</v>
      </c>
      <c r="AI1876">
        <v>0</v>
      </c>
      <c r="AJ1876">
        <v>0</v>
      </c>
    </row>
    <row r="1877" spans="1:36" x14ac:dyDescent="0.25">
      <c r="A1877" s="3" t="s">
        <v>149</v>
      </c>
      <c r="B1877" s="3" t="s">
        <v>131</v>
      </c>
      <c r="C1877" s="3" t="s">
        <v>278</v>
      </c>
      <c r="D1877" s="3">
        <v>2018</v>
      </c>
      <c r="E1877" s="3" t="s">
        <v>84</v>
      </c>
      <c r="F1877" t="s">
        <v>85</v>
      </c>
      <c r="G1877">
        <v>0</v>
      </c>
      <c r="H1877">
        <v>0</v>
      </c>
      <c r="I1877">
        <v>3</v>
      </c>
      <c r="J1877">
        <v>3</v>
      </c>
      <c r="K1877">
        <v>3</v>
      </c>
      <c r="L1877">
        <v>0</v>
      </c>
      <c r="M1877">
        <v>3</v>
      </c>
      <c r="N1877">
        <v>0</v>
      </c>
      <c r="O1877">
        <v>3</v>
      </c>
      <c r="P1877">
        <v>0</v>
      </c>
      <c r="Q1877">
        <v>3</v>
      </c>
      <c r="R1877">
        <v>0</v>
      </c>
      <c r="S1877">
        <v>3</v>
      </c>
      <c r="T1877">
        <v>0</v>
      </c>
      <c r="U1877">
        <v>3</v>
      </c>
      <c r="V1877">
        <v>0</v>
      </c>
      <c r="W1877">
        <v>3</v>
      </c>
      <c r="X1877">
        <v>0</v>
      </c>
      <c r="Y1877">
        <v>3</v>
      </c>
      <c r="Z1877">
        <v>0</v>
      </c>
      <c r="AA1877">
        <v>3</v>
      </c>
      <c r="AB1877">
        <v>0</v>
      </c>
      <c r="AC1877">
        <v>3</v>
      </c>
      <c r="AD1877">
        <v>0</v>
      </c>
      <c r="AE1877">
        <v>0</v>
      </c>
      <c r="AF1877">
        <v>3</v>
      </c>
      <c r="AG1877">
        <v>11</v>
      </c>
      <c r="AH1877" t="s">
        <v>13</v>
      </c>
      <c r="AI1877">
        <v>0</v>
      </c>
      <c r="AJ1877">
        <v>0</v>
      </c>
    </row>
    <row r="1878" spans="1:36" x14ac:dyDescent="0.25">
      <c r="A1878" s="3" t="s">
        <v>149</v>
      </c>
      <c r="B1878" s="3" t="s">
        <v>131</v>
      </c>
      <c r="C1878" s="3" t="s">
        <v>278</v>
      </c>
      <c r="D1878" s="3">
        <v>2018</v>
      </c>
      <c r="E1878" s="3" t="s">
        <v>86</v>
      </c>
      <c r="F1878" t="s">
        <v>87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3</v>
      </c>
      <c r="AH1878" t="s">
        <v>13</v>
      </c>
      <c r="AI1878">
        <v>0</v>
      </c>
      <c r="AJ1878">
        <v>0</v>
      </c>
    </row>
    <row r="1879" spans="1:36" x14ac:dyDescent="0.25">
      <c r="A1879" s="3" t="s">
        <v>149</v>
      </c>
      <c r="B1879" s="3" t="s">
        <v>131</v>
      </c>
      <c r="C1879" s="3" t="s">
        <v>278</v>
      </c>
      <c r="D1879" s="3">
        <v>2018</v>
      </c>
      <c r="E1879" s="3" t="s">
        <v>88</v>
      </c>
      <c r="F1879" t="s">
        <v>89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3</v>
      </c>
      <c r="AH1879" t="s">
        <v>13</v>
      </c>
      <c r="AI1879">
        <v>0</v>
      </c>
      <c r="AJ1879">
        <v>0</v>
      </c>
    </row>
    <row r="1880" spans="1:36" x14ac:dyDescent="0.25">
      <c r="A1880" s="3" t="s">
        <v>149</v>
      </c>
      <c r="B1880" s="3" t="s">
        <v>131</v>
      </c>
      <c r="C1880" s="3" t="s">
        <v>278</v>
      </c>
      <c r="D1880" s="3">
        <v>2018</v>
      </c>
      <c r="E1880" s="3" t="s">
        <v>90</v>
      </c>
      <c r="F1880" t="s">
        <v>91</v>
      </c>
      <c r="G1880">
        <v>0</v>
      </c>
      <c r="H1880">
        <v>0</v>
      </c>
      <c r="I1880">
        <v>2</v>
      </c>
      <c r="J1880">
        <v>2</v>
      </c>
      <c r="K1880">
        <v>2</v>
      </c>
      <c r="L1880">
        <v>0</v>
      </c>
      <c r="M1880">
        <v>2</v>
      </c>
      <c r="N1880">
        <v>0</v>
      </c>
      <c r="O1880">
        <v>2</v>
      </c>
      <c r="P1880">
        <v>0</v>
      </c>
      <c r="Q1880">
        <v>2</v>
      </c>
      <c r="R1880">
        <v>0</v>
      </c>
      <c r="S1880">
        <v>2</v>
      </c>
      <c r="T1880">
        <v>0</v>
      </c>
      <c r="U1880">
        <v>2</v>
      </c>
      <c r="V1880">
        <v>0</v>
      </c>
      <c r="W1880">
        <v>2</v>
      </c>
      <c r="X1880">
        <v>0</v>
      </c>
      <c r="Y1880">
        <v>2</v>
      </c>
      <c r="Z1880">
        <v>0</v>
      </c>
      <c r="AA1880">
        <v>2</v>
      </c>
      <c r="AB1880">
        <v>0</v>
      </c>
      <c r="AC1880">
        <v>2</v>
      </c>
      <c r="AD1880">
        <v>0</v>
      </c>
      <c r="AE1880">
        <v>0</v>
      </c>
      <c r="AF1880">
        <v>2</v>
      </c>
      <c r="AG1880">
        <v>5</v>
      </c>
      <c r="AH1880" t="s">
        <v>13</v>
      </c>
      <c r="AI1880">
        <v>0</v>
      </c>
      <c r="AJ1880">
        <v>0</v>
      </c>
    </row>
    <row r="1881" spans="1:36" x14ac:dyDescent="0.25">
      <c r="A1881" s="3" t="s">
        <v>149</v>
      </c>
      <c r="B1881" s="3" t="s">
        <v>131</v>
      </c>
      <c r="C1881" s="3" t="s">
        <v>278</v>
      </c>
      <c r="D1881" s="3">
        <v>2018</v>
      </c>
      <c r="E1881" s="3" t="s">
        <v>92</v>
      </c>
      <c r="F1881" t="s">
        <v>93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1</v>
      </c>
      <c r="AH1881" t="s">
        <v>13</v>
      </c>
      <c r="AI1881">
        <v>0</v>
      </c>
      <c r="AJ1881">
        <v>0</v>
      </c>
    </row>
    <row r="1882" spans="1:36" x14ac:dyDescent="0.25">
      <c r="A1882" s="3" t="s">
        <v>149</v>
      </c>
      <c r="B1882" s="3" t="s">
        <v>131</v>
      </c>
      <c r="C1882" s="3" t="s">
        <v>278</v>
      </c>
      <c r="D1882" s="3">
        <v>2018</v>
      </c>
      <c r="E1882" s="3">
        <v>15</v>
      </c>
      <c r="F1882" t="s">
        <v>94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5</v>
      </c>
      <c r="AF1882">
        <v>0</v>
      </c>
      <c r="AG1882">
        <v>9</v>
      </c>
      <c r="AH1882" t="s">
        <v>162</v>
      </c>
      <c r="AI1882">
        <v>0</v>
      </c>
      <c r="AJ1882">
        <v>0</v>
      </c>
    </row>
    <row r="1883" spans="1:36" x14ac:dyDescent="0.25">
      <c r="A1883" s="3" t="s">
        <v>149</v>
      </c>
      <c r="B1883" s="3" t="s">
        <v>131</v>
      </c>
      <c r="C1883" s="3" t="s">
        <v>278</v>
      </c>
      <c r="D1883" s="3">
        <v>2018</v>
      </c>
      <c r="E1883" s="3" t="s">
        <v>95</v>
      </c>
      <c r="F1883" t="s">
        <v>96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5</v>
      </c>
      <c r="AF1883">
        <v>0</v>
      </c>
      <c r="AG1883">
        <v>0</v>
      </c>
      <c r="AH1883" t="s">
        <v>13</v>
      </c>
      <c r="AI1883">
        <v>0</v>
      </c>
      <c r="AJ1883">
        <v>0</v>
      </c>
    </row>
    <row r="1884" spans="1:36" x14ac:dyDescent="0.25">
      <c r="A1884" s="3" t="s">
        <v>149</v>
      </c>
      <c r="B1884" s="3" t="s">
        <v>131</v>
      </c>
      <c r="C1884" s="3" t="s">
        <v>278</v>
      </c>
      <c r="D1884" s="3">
        <v>2018</v>
      </c>
      <c r="E1884" s="3">
        <v>0</v>
      </c>
      <c r="F1884" t="s">
        <v>97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</row>
    <row r="1885" spans="1:36" x14ac:dyDescent="0.25">
      <c r="A1885" s="3" t="s">
        <v>149</v>
      </c>
      <c r="B1885" s="3" t="s">
        <v>131</v>
      </c>
      <c r="C1885" s="3" t="s">
        <v>278</v>
      </c>
      <c r="D1885" s="3">
        <v>2018</v>
      </c>
      <c r="E1885" s="3">
        <v>0</v>
      </c>
      <c r="F1885" t="s">
        <v>98</v>
      </c>
      <c r="G1885">
        <v>0</v>
      </c>
      <c r="H1885">
        <v>0</v>
      </c>
      <c r="I1885">
        <v>0</v>
      </c>
      <c r="J1885">
        <v>0</v>
      </c>
      <c r="K1885">
        <v>24</v>
      </c>
      <c r="L1885">
        <v>24</v>
      </c>
      <c r="M1885">
        <v>39</v>
      </c>
      <c r="N1885">
        <v>15</v>
      </c>
      <c r="O1885">
        <v>40</v>
      </c>
      <c r="P1885">
        <v>1</v>
      </c>
      <c r="Q1885">
        <v>40</v>
      </c>
      <c r="R1885">
        <v>0</v>
      </c>
      <c r="S1885">
        <v>42</v>
      </c>
      <c r="T1885">
        <v>2</v>
      </c>
      <c r="U1885">
        <v>42</v>
      </c>
      <c r="V1885">
        <v>0</v>
      </c>
      <c r="W1885">
        <v>42</v>
      </c>
      <c r="X1885">
        <v>0</v>
      </c>
      <c r="Y1885">
        <v>42</v>
      </c>
      <c r="Z1885">
        <v>0</v>
      </c>
      <c r="AA1885">
        <v>42</v>
      </c>
      <c r="AB1885">
        <v>0</v>
      </c>
      <c r="AC1885">
        <v>42</v>
      </c>
      <c r="AD1885">
        <v>0</v>
      </c>
      <c r="AE1885">
        <v>47</v>
      </c>
      <c r="AF1885">
        <v>42</v>
      </c>
      <c r="AG1885">
        <v>96</v>
      </c>
      <c r="AH1885" t="s">
        <v>13</v>
      </c>
      <c r="AI1885">
        <v>0</v>
      </c>
      <c r="AJ1885">
        <v>0</v>
      </c>
    </row>
    <row r="1886" spans="1:36" x14ac:dyDescent="0.25">
      <c r="A1886" s="3" t="s">
        <v>149</v>
      </c>
      <c r="B1886" s="3" t="s">
        <v>131</v>
      </c>
      <c r="C1886" s="3" t="s">
        <v>278</v>
      </c>
      <c r="D1886" s="3">
        <v>2018</v>
      </c>
      <c r="E1886" s="3">
        <v>0</v>
      </c>
      <c r="F1886" t="s">
        <v>99</v>
      </c>
      <c r="G1886">
        <v>0</v>
      </c>
      <c r="H1886">
        <v>0</v>
      </c>
      <c r="I1886">
        <v>0</v>
      </c>
      <c r="J1886">
        <v>0</v>
      </c>
      <c r="K1886">
        <v>15</v>
      </c>
      <c r="L1886">
        <v>15</v>
      </c>
      <c r="M1886">
        <v>27</v>
      </c>
      <c r="N1886">
        <v>12</v>
      </c>
      <c r="O1886">
        <v>27</v>
      </c>
      <c r="P1886">
        <v>0</v>
      </c>
      <c r="Q1886">
        <v>27</v>
      </c>
      <c r="R1886">
        <v>0</v>
      </c>
      <c r="S1886">
        <v>29</v>
      </c>
      <c r="T1886">
        <v>2</v>
      </c>
      <c r="U1886">
        <v>29</v>
      </c>
      <c r="V1886">
        <v>0</v>
      </c>
      <c r="W1886">
        <v>29</v>
      </c>
      <c r="X1886">
        <v>0</v>
      </c>
      <c r="Y1886">
        <v>29</v>
      </c>
      <c r="Z1886">
        <v>0</v>
      </c>
      <c r="AA1886">
        <v>29</v>
      </c>
      <c r="AB1886">
        <v>0</v>
      </c>
      <c r="AC1886">
        <v>29</v>
      </c>
      <c r="AD1886">
        <v>0</v>
      </c>
      <c r="AE1886">
        <v>0</v>
      </c>
      <c r="AF1886">
        <v>29</v>
      </c>
      <c r="AG1886">
        <v>80</v>
      </c>
      <c r="AH1886" t="s">
        <v>13</v>
      </c>
      <c r="AI1886">
        <v>0</v>
      </c>
      <c r="AJ1886">
        <v>0</v>
      </c>
    </row>
    <row r="1887" spans="1:36" x14ac:dyDescent="0.25">
      <c r="A1887" s="3" t="s">
        <v>149</v>
      </c>
      <c r="B1887" s="3" t="s">
        <v>131</v>
      </c>
      <c r="C1887" s="3" t="s">
        <v>278</v>
      </c>
      <c r="D1887" s="3">
        <v>2018</v>
      </c>
      <c r="E1887" s="3">
        <v>0</v>
      </c>
      <c r="F1887" t="s">
        <v>100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 t="s">
        <v>13</v>
      </c>
      <c r="AI1887">
        <v>0</v>
      </c>
      <c r="AJ1887">
        <v>0</v>
      </c>
    </row>
    <row r="1888" spans="1:36" x14ac:dyDescent="0.25">
      <c r="A1888" s="3" t="s">
        <v>149</v>
      </c>
      <c r="B1888" s="3" t="s">
        <v>131</v>
      </c>
      <c r="C1888" s="3" t="s">
        <v>278</v>
      </c>
      <c r="D1888" s="3">
        <v>2018</v>
      </c>
      <c r="E1888" s="3">
        <v>0</v>
      </c>
      <c r="F1888" t="s">
        <v>101</v>
      </c>
      <c r="G1888">
        <v>0</v>
      </c>
      <c r="H1888">
        <v>0</v>
      </c>
      <c r="I1888">
        <v>0</v>
      </c>
      <c r="J1888">
        <v>0</v>
      </c>
      <c r="K1888">
        <v>24</v>
      </c>
      <c r="L1888">
        <v>24</v>
      </c>
      <c r="M1888">
        <v>39</v>
      </c>
      <c r="N1888">
        <v>15</v>
      </c>
      <c r="O1888">
        <v>40</v>
      </c>
      <c r="P1888">
        <v>1</v>
      </c>
      <c r="Q1888">
        <v>40</v>
      </c>
      <c r="R1888">
        <v>0</v>
      </c>
      <c r="S1888">
        <v>41</v>
      </c>
      <c r="T1888">
        <v>1</v>
      </c>
      <c r="U1888">
        <v>41</v>
      </c>
      <c r="V1888">
        <v>0</v>
      </c>
      <c r="W1888">
        <v>41</v>
      </c>
      <c r="X1888">
        <v>0</v>
      </c>
      <c r="Y1888">
        <v>41</v>
      </c>
      <c r="Z1888">
        <v>0</v>
      </c>
      <c r="AA1888">
        <v>41</v>
      </c>
      <c r="AB1888">
        <v>0</v>
      </c>
      <c r="AC1888">
        <v>41</v>
      </c>
      <c r="AD1888">
        <v>0</v>
      </c>
      <c r="AE1888">
        <v>10</v>
      </c>
      <c r="AF1888">
        <v>41</v>
      </c>
      <c r="AG1888">
        <v>115</v>
      </c>
      <c r="AH1888" t="s">
        <v>13</v>
      </c>
      <c r="AI1888">
        <v>0</v>
      </c>
      <c r="AJ1888">
        <v>0</v>
      </c>
    </row>
    <row r="1889" spans="1:36" x14ac:dyDescent="0.25">
      <c r="A1889" s="3" t="s">
        <v>149</v>
      </c>
      <c r="B1889" s="3" t="s">
        <v>131</v>
      </c>
      <c r="C1889" s="3" t="s">
        <v>278</v>
      </c>
      <c r="D1889" s="3">
        <v>2018</v>
      </c>
      <c r="E1889" s="3">
        <v>0</v>
      </c>
      <c r="F1889" t="s">
        <v>102</v>
      </c>
      <c r="G1889">
        <v>0</v>
      </c>
      <c r="H1889">
        <v>0</v>
      </c>
      <c r="I1889">
        <v>5</v>
      </c>
      <c r="J1889">
        <v>5</v>
      </c>
      <c r="K1889">
        <v>5</v>
      </c>
      <c r="L1889">
        <v>0</v>
      </c>
      <c r="M1889">
        <v>5</v>
      </c>
      <c r="N1889">
        <v>0</v>
      </c>
      <c r="O1889">
        <v>5</v>
      </c>
      <c r="P1889">
        <v>0</v>
      </c>
      <c r="Q1889">
        <v>5</v>
      </c>
      <c r="R1889">
        <v>0</v>
      </c>
      <c r="S1889">
        <v>5</v>
      </c>
      <c r="T1889">
        <v>0</v>
      </c>
      <c r="U1889">
        <v>5</v>
      </c>
      <c r="V1889">
        <v>0</v>
      </c>
      <c r="W1889">
        <v>5</v>
      </c>
      <c r="X1889">
        <v>0</v>
      </c>
      <c r="Y1889">
        <v>5</v>
      </c>
      <c r="Z1889">
        <v>0</v>
      </c>
      <c r="AA1889">
        <v>5</v>
      </c>
      <c r="AB1889">
        <v>0</v>
      </c>
      <c r="AC1889">
        <v>5</v>
      </c>
      <c r="AD1889">
        <v>0</v>
      </c>
      <c r="AE1889">
        <v>10</v>
      </c>
      <c r="AF1889">
        <v>5</v>
      </c>
      <c r="AG1889">
        <v>24</v>
      </c>
      <c r="AH1889" t="s">
        <v>13</v>
      </c>
      <c r="AI1889">
        <v>0</v>
      </c>
      <c r="AJ1889">
        <v>0</v>
      </c>
    </row>
    <row r="1890" spans="1:36" x14ac:dyDescent="0.25">
      <c r="A1890" s="3" t="s">
        <v>149</v>
      </c>
      <c r="B1890" s="3" t="s">
        <v>131</v>
      </c>
      <c r="C1890" s="3" t="s">
        <v>278</v>
      </c>
      <c r="D1890" s="3">
        <v>2018</v>
      </c>
      <c r="E1890" s="3">
        <v>0</v>
      </c>
      <c r="F1890" t="s">
        <v>103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5</v>
      </c>
      <c r="AF1890">
        <v>0</v>
      </c>
      <c r="AG1890">
        <v>0</v>
      </c>
      <c r="AH1890" t="s">
        <v>13</v>
      </c>
      <c r="AI1890">
        <v>0</v>
      </c>
      <c r="AJ1890">
        <v>0</v>
      </c>
    </row>
    <row r="1891" spans="1:36" x14ac:dyDescent="0.25">
      <c r="A1891" s="3" t="s">
        <v>149</v>
      </c>
      <c r="B1891" s="3" t="s">
        <v>131</v>
      </c>
      <c r="C1891" s="3" t="s">
        <v>278</v>
      </c>
      <c r="D1891" s="3">
        <v>2018</v>
      </c>
      <c r="E1891" s="3">
        <v>0</v>
      </c>
      <c r="F1891" t="s">
        <v>104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</row>
    <row r="1892" spans="1:36" x14ac:dyDescent="0.25">
      <c r="A1892" s="3" t="s">
        <v>149</v>
      </c>
      <c r="B1892" s="3" t="s">
        <v>131</v>
      </c>
      <c r="C1892" s="3" t="s">
        <v>278</v>
      </c>
      <c r="D1892" s="3">
        <v>2018</v>
      </c>
      <c r="E1892" s="3">
        <v>16</v>
      </c>
      <c r="F1892" t="s">
        <v>286</v>
      </c>
      <c r="G1892">
        <v>0</v>
      </c>
      <c r="H1892">
        <v>0</v>
      </c>
      <c r="I1892">
        <v>0</v>
      </c>
      <c r="J1892">
        <v>0</v>
      </c>
      <c r="K1892">
        <v>14</v>
      </c>
      <c r="L1892">
        <v>14</v>
      </c>
      <c r="M1892">
        <v>26</v>
      </c>
      <c r="N1892">
        <v>12</v>
      </c>
      <c r="O1892">
        <v>26</v>
      </c>
      <c r="P1892">
        <v>0</v>
      </c>
      <c r="Q1892">
        <v>26</v>
      </c>
      <c r="R1892">
        <v>0</v>
      </c>
      <c r="S1892">
        <v>26</v>
      </c>
      <c r="T1892">
        <v>0</v>
      </c>
      <c r="U1892">
        <v>26</v>
      </c>
      <c r="V1892">
        <v>0</v>
      </c>
      <c r="W1892">
        <v>26</v>
      </c>
      <c r="X1892">
        <v>0</v>
      </c>
      <c r="Y1892">
        <v>26</v>
      </c>
      <c r="Z1892">
        <v>0</v>
      </c>
      <c r="AA1892">
        <v>26</v>
      </c>
      <c r="AB1892">
        <v>0</v>
      </c>
      <c r="AC1892">
        <v>26</v>
      </c>
      <c r="AD1892">
        <v>0</v>
      </c>
      <c r="AE1892">
        <v>49</v>
      </c>
      <c r="AF1892">
        <v>26</v>
      </c>
      <c r="AG1892">
        <v>26</v>
      </c>
      <c r="AH1892" t="s">
        <v>285</v>
      </c>
      <c r="AI1892">
        <v>0</v>
      </c>
      <c r="AJ1892">
        <v>0</v>
      </c>
    </row>
    <row r="1893" spans="1:36" x14ac:dyDescent="0.25">
      <c r="A1893" s="3" t="s">
        <v>149</v>
      </c>
      <c r="B1893" s="3" t="s">
        <v>131</v>
      </c>
      <c r="C1893" s="3" t="s">
        <v>278</v>
      </c>
      <c r="D1893" s="3">
        <v>2018</v>
      </c>
      <c r="E1893" s="3">
        <v>17</v>
      </c>
      <c r="F1893" t="s">
        <v>287</v>
      </c>
      <c r="G1893">
        <v>0</v>
      </c>
      <c r="H1893">
        <v>0</v>
      </c>
      <c r="I1893">
        <v>0</v>
      </c>
      <c r="J1893">
        <v>0</v>
      </c>
      <c r="K1893">
        <v>5</v>
      </c>
      <c r="L1893">
        <v>5</v>
      </c>
      <c r="M1893">
        <v>10</v>
      </c>
      <c r="N1893">
        <v>5</v>
      </c>
      <c r="O1893">
        <v>12</v>
      </c>
      <c r="P1893">
        <v>2</v>
      </c>
      <c r="Q1893">
        <v>12</v>
      </c>
      <c r="R1893">
        <v>0</v>
      </c>
      <c r="S1893">
        <v>12</v>
      </c>
      <c r="T1893">
        <v>0</v>
      </c>
      <c r="U1893">
        <v>12</v>
      </c>
      <c r="V1893">
        <v>0</v>
      </c>
      <c r="W1893">
        <v>12</v>
      </c>
      <c r="X1893">
        <v>0</v>
      </c>
      <c r="Y1893">
        <v>12</v>
      </c>
      <c r="Z1893">
        <v>0</v>
      </c>
      <c r="AA1893">
        <v>12</v>
      </c>
      <c r="AB1893">
        <v>0</v>
      </c>
      <c r="AC1893">
        <v>12</v>
      </c>
      <c r="AD1893">
        <v>0</v>
      </c>
      <c r="AE1893">
        <v>12</v>
      </c>
      <c r="AF1893">
        <v>12</v>
      </c>
      <c r="AG1893">
        <v>12</v>
      </c>
      <c r="AH1893" t="s">
        <v>285</v>
      </c>
      <c r="AI1893">
        <v>0</v>
      </c>
      <c r="AJ1893">
        <v>0</v>
      </c>
    </row>
    <row r="1894" spans="1:36" x14ac:dyDescent="0.25">
      <c r="A1894" s="3" t="s">
        <v>149</v>
      </c>
      <c r="B1894" s="3" t="s">
        <v>131</v>
      </c>
      <c r="C1894" s="3" t="s">
        <v>278</v>
      </c>
      <c r="D1894" s="3">
        <v>2018</v>
      </c>
      <c r="E1894" s="3">
        <v>18</v>
      </c>
      <c r="F1894" t="s">
        <v>288</v>
      </c>
      <c r="G1894">
        <v>0</v>
      </c>
      <c r="H1894">
        <v>0</v>
      </c>
      <c r="I1894">
        <v>0</v>
      </c>
      <c r="J1894">
        <v>0</v>
      </c>
      <c r="K1894">
        <v>6</v>
      </c>
      <c r="L1894">
        <v>6</v>
      </c>
      <c r="M1894">
        <v>6</v>
      </c>
      <c r="N1894">
        <v>0</v>
      </c>
      <c r="O1894">
        <v>6</v>
      </c>
      <c r="P1894">
        <v>0</v>
      </c>
      <c r="Q1894">
        <v>6</v>
      </c>
      <c r="R1894">
        <v>0</v>
      </c>
      <c r="S1894">
        <v>6</v>
      </c>
      <c r="T1894">
        <v>0</v>
      </c>
      <c r="U1894">
        <v>6</v>
      </c>
      <c r="V1894">
        <v>0</v>
      </c>
      <c r="W1894">
        <v>6</v>
      </c>
      <c r="X1894">
        <v>0</v>
      </c>
      <c r="Y1894">
        <v>6</v>
      </c>
      <c r="Z1894">
        <v>0</v>
      </c>
      <c r="AA1894">
        <v>6</v>
      </c>
      <c r="AB1894">
        <v>0</v>
      </c>
      <c r="AC1894">
        <v>6</v>
      </c>
      <c r="AD1894">
        <v>0</v>
      </c>
      <c r="AE1894">
        <v>6</v>
      </c>
      <c r="AF1894">
        <v>6</v>
      </c>
      <c r="AG1894">
        <v>6</v>
      </c>
      <c r="AH1894" t="s">
        <v>285</v>
      </c>
      <c r="AI1894">
        <v>0</v>
      </c>
      <c r="AJ1894">
        <v>0</v>
      </c>
    </row>
    <row r="1895" spans="1:36" x14ac:dyDescent="0.25">
      <c r="A1895" s="3" t="s">
        <v>149</v>
      </c>
      <c r="B1895" s="3" t="s">
        <v>131</v>
      </c>
      <c r="C1895" s="3" t="s">
        <v>278</v>
      </c>
      <c r="D1895" s="3">
        <v>2018</v>
      </c>
      <c r="E1895" s="3">
        <v>19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 t="s">
        <v>13</v>
      </c>
      <c r="AI1895">
        <v>0</v>
      </c>
      <c r="AJ1895">
        <v>0</v>
      </c>
    </row>
    <row r="1896" spans="1:36" x14ac:dyDescent="0.25">
      <c r="A1896" s="3" t="s">
        <v>149</v>
      </c>
      <c r="B1896" s="3" t="s">
        <v>131</v>
      </c>
      <c r="C1896" s="3" t="s">
        <v>278</v>
      </c>
      <c r="D1896" s="3">
        <v>2018</v>
      </c>
      <c r="E1896" s="3">
        <v>20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 t="s">
        <v>13</v>
      </c>
      <c r="AI1896">
        <v>0</v>
      </c>
      <c r="AJ1896">
        <v>0</v>
      </c>
    </row>
    <row r="1897" spans="1:36" x14ac:dyDescent="0.25">
      <c r="A1897" s="3" t="s">
        <v>149</v>
      </c>
      <c r="B1897" s="3" t="s">
        <v>131</v>
      </c>
      <c r="C1897" s="3" t="s">
        <v>278</v>
      </c>
      <c r="D1897" s="3">
        <v>2018</v>
      </c>
      <c r="E1897" s="3">
        <v>21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 t="s">
        <v>13</v>
      </c>
      <c r="AI1897">
        <v>0</v>
      </c>
      <c r="AJ1897">
        <v>0</v>
      </c>
    </row>
    <row r="1898" spans="1:36" x14ac:dyDescent="0.25">
      <c r="A1898" s="3" t="s">
        <v>149</v>
      </c>
      <c r="B1898" s="3" t="s">
        <v>131</v>
      </c>
      <c r="C1898" s="3" t="s">
        <v>278</v>
      </c>
      <c r="D1898" s="3">
        <v>2018</v>
      </c>
      <c r="E1898" s="3">
        <v>22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 t="s">
        <v>13</v>
      </c>
      <c r="AI1898">
        <v>0</v>
      </c>
      <c r="AJ1898">
        <v>0</v>
      </c>
    </row>
    <row r="1899" spans="1:36" x14ac:dyDescent="0.25">
      <c r="A1899" s="3" t="s">
        <v>149</v>
      </c>
      <c r="B1899" s="3" t="s">
        <v>131</v>
      </c>
      <c r="C1899" s="3" t="s">
        <v>278</v>
      </c>
      <c r="D1899" s="3">
        <v>2018</v>
      </c>
      <c r="E1899" s="3">
        <v>23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 t="s">
        <v>13</v>
      </c>
      <c r="AI1899">
        <v>0</v>
      </c>
      <c r="AJ1899">
        <v>0</v>
      </c>
    </row>
    <row r="1900" spans="1:36" x14ac:dyDescent="0.25">
      <c r="A1900" s="3" t="s">
        <v>149</v>
      </c>
      <c r="B1900" s="3" t="s">
        <v>131</v>
      </c>
      <c r="C1900" s="3" t="s">
        <v>278</v>
      </c>
      <c r="D1900" s="3">
        <v>2018</v>
      </c>
      <c r="E1900" s="3">
        <v>24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 t="s">
        <v>13</v>
      </c>
      <c r="AI1900">
        <v>0</v>
      </c>
      <c r="AJ1900">
        <v>0</v>
      </c>
    </row>
    <row r="1901" spans="1:36" x14ac:dyDescent="0.25">
      <c r="A1901" s="3" t="s">
        <v>149</v>
      </c>
      <c r="B1901" s="3" t="s">
        <v>131</v>
      </c>
      <c r="C1901" s="3" t="s">
        <v>278</v>
      </c>
      <c r="D1901" s="3">
        <v>2018</v>
      </c>
      <c r="E1901" s="3">
        <v>25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 t="s">
        <v>13</v>
      </c>
      <c r="AI1901">
        <v>0</v>
      </c>
      <c r="AJ1901">
        <v>0</v>
      </c>
    </row>
    <row r="1902" spans="1:36" x14ac:dyDescent="0.25">
      <c r="A1902" s="3" t="s">
        <v>149</v>
      </c>
      <c r="B1902" s="3" t="s">
        <v>426</v>
      </c>
      <c r="C1902" s="3" t="s">
        <v>290</v>
      </c>
      <c r="D1902" s="3">
        <v>2018</v>
      </c>
      <c r="E1902" s="3">
        <v>0</v>
      </c>
      <c r="F1902" t="s">
        <v>12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</row>
    <row r="1903" spans="1:36" x14ac:dyDescent="0.25">
      <c r="A1903" s="3" t="s">
        <v>149</v>
      </c>
      <c r="B1903" s="3" t="s">
        <v>426</v>
      </c>
      <c r="C1903" s="3" t="s">
        <v>290</v>
      </c>
      <c r="D1903" s="3">
        <v>2018</v>
      </c>
      <c r="E1903" s="3">
        <v>1</v>
      </c>
      <c r="F1903" t="s">
        <v>14</v>
      </c>
      <c r="G1903">
        <v>0</v>
      </c>
      <c r="H1903">
        <v>0</v>
      </c>
      <c r="I1903">
        <v>1</v>
      </c>
      <c r="J1903">
        <v>1</v>
      </c>
      <c r="K1903">
        <v>1</v>
      </c>
      <c r="L1903">
        <v>0</v>
      </c>
      <c r="M1903">
        <v>1</v>
      </c>
      <c r="N1903">
        <v>0</v>
      </c>
      <c r="O1903">
        <v>1</v>
      </c>
      <c r="P1903">
        <v>0</v>
      </c>
      <c r="Q1903">
        <v>1</v>
      </c>
      <c r="R1903">
        <v>0</v>
      </c>
      <c r="S1903">
        <v>1</v>
      </c>
      <c r="T1903">
        <v>0</v>
      </c>
      <c r="U1903">
        <v>1</v>
      </c>
      <c r="V1903">
        <v>0</v>
      </c>
      <c r="W1903">
        <v>1</v>
      </c>
      <c r="X1903">
        <v>0</v>
      </c>
      <c r="Y1903">
        <v>1</v>
      </c>
      <c r="Z1903">
        <v>0</v>
      </c>
      <c r="AA1903">
        <v>1</v>
      </c>
      <c r="AB1903">
        <v>0</v>
      </c>
      <c r="AC1903">
        <v>1</v>
      </c>
      <c r="AD1903">
        <v>0</v>
      </c>
      <c r="AE1903">
        <v>25</v>
      </c>
      <c r="AF1903">
        <v>1</v>
      </c>
      <c r="AG1903">
        <v>21</v>
      </c>
      <c r="AH1903" t="s">
        <v>13</v>
      </c>
      <c r="AI1903">
        <v>0</v>
      </c>
      <c r="AJ1903">
        <v>0</v>
      </c>
    </row>
    <row r="1904" spans="1:36" x14ac:dyDescent="0.25">
      <c r="A1904" s="3" t="s">
        <v>149</v>
      </c>
      <c r="B1904" s="3" t="s">
        <v>426</v>
      </c>
      <c r="C1904" s="3" t="s">
        <v>290</v>
      </c>
      <c r="D1904" s="3">
        <v>2018</v>
      </c>
      <c r="E1904" s="3" t="s">
        <v>15</v>
      </c>
      <c r="F1904" t="s">
        <v>16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6</v>
      </c>
      <c r="AH1904" t="s">
        <v>13</v>
      </c>
      <c r="AI1904">
        <v>0</v>
      </c>
      <c r="AJ1904">
        <v>0</v>
      </c>
    </row>
    <row r="1905" spans="1:36" x14ac:dyDescent="0.25">
      <c r="A1905" s="3" t="s">
        <v>149</v>
      </c>
      <c r="B1905" s="3" t="s">
        <v>426</v>
      </c>
      <c r="C1905" s="3" t="s">
        <v>290</v>
      </c>
      <c r="D1905" s="3">
        <v>2018</v>
      </c>
      <c r="E1905" s="3" t="s">
        <v>17</v>
      </c>
      <c r="F1905" t="s">
        <v>18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8</v>
      </c>
      <c r="AH1905" t="s">
        <v>13</v>
      </c>
      <c r="AI1905">
        <v>0</v>
      </c>
      <c r="AJ1905">
        <v>0</v>
      </c>
    </row>
    <row r="1906" spans="1:36" x14ac:dyDescent="0.25">
      <c r="A1906" s="3" t="s">
        <v>149</v>
      </c>
      <c r="B1906" s="3" t="s">
        <v>426</v>
      </c>
      <c r="C1906" s="3" t="s">
        <v>290</v>
      </c>
      <c r="D1906" s="3">
        <v>2018</v>
      </c>
      <c r="E1906" s="3" t="s">
        <v>19</v>
      </c>
      <c r="F1906" t="s">
        <v>20</v>
      </c>
      <c r="G1906">
        <v>0</v>
      </c>
      <c r="H1906">
        <v>0</v>
      </c>
      <c r="I1906">
        <v>1</v>
      </c>
      <c r="J1906">
        <v>1</v>
      </c>
      <c r="K1906">
        <v>1</v>
      </c>
      <c r="L1906">
        <v>0</v>
      </c>
      <c r="M1906">
        <v>1</v>
      </c>
      <c r="N1906">
        <v>0</v>
      </c>
      <c r="O1906">
        <v>1</v>
      </c>
      <c r="P1906">
        <v>0</v>
      </c>
      <c r="Q1906">
        <v>1</v>
      </c>
      <c r="R1906">
        <v>0</v>
      </c>
      <c r="S1906">
        <v>1</v>
      </c>
      <c r="T1906">
        <v>0</v>
      </c>
      <c r="U1906">
        <v>1</v>
      </c>
      <c r="V1906">
        <v>0</v>
      </c>
      <c r="W1906">
        <v>1</v>
      </c>
      <c r="X1906">
        <v>0</v>
      </c>
      <c r="Y1906">
        <v>1</v>
      </c>
      <c r="Z1906">
        <v>0</v>
      </c>
      <c r="AA1906">
        <v>1</v>
      </c>
      <c r="AB1906">
        <v>0</v>
      </c>
      <c r="AC1906">
        <v>1</v>
      </c>
      <c r="AD1906">
        <v>0</v>
      </c>
      <c r="AE1906">
        <v>0</v>
      </c>
      <c r="AF1906">
        <v>1</v>
      </c>
      <c r="AG1906">
        <v>2</v>
      </c>
      <c r="AH1906" t="s">
        <v>13</v>
      </c>
      <c r="AI1906">
        <v>0</v>
      </c>
      <c r="AJ1906">
        <v>0</v>
      </c>
    </row>
    <row r="1907" spans="1:36" x14ac:dyDescent="0.25">
      <c r="A1907" s="3" t="s">
        <v>149</v>
      </c>
      <c r="B1907" s="3" t="s">
        <v>426</v>
      </c>
      <c r="C1907" s="3" t="s">
        <v>290</v>
      </c>
      <c r="D1907" s="3">
        <v>2018</v>
      </c>
      <c r="E1907" s="3">
        <v>2</v>
      </c>
      <c r="F1907" t="s">
        <v>21</v>
      </c>
      <c r="G1907">
        <v>2</v>
      </c>
      <c r="H1907">
        <v>2</v>
      </c>
      <c r="I1907">
        <v>5</v>
      </c>
      <c r="J1907">
        <v>3</v>
      </c>
      <c r="K1907">
        <v>11</v>
      </c>
      <c r="L1907">
        <v>6</v>
      </c>
      <c r="M1907">
        <v>14</v>
      </c>
      <c r="N1907">
        <v>3</v>
      </c>
      <c r="O1907">
        <v>16</v>
      </c>
      <c r="P1907">
        <v>2</v>
      </c>
      <c r="Q1907">
        <v>17</v>
      </c>
      <c r="R1907">
        <v>1</v>
      </c>
      <c r="S1907">
        <v>17</v>
      </c>
      <c r="T1907">
        <v>0</v>
      </c>
      <c r="U1907">
        <v>17</v>
      </c>
      <c r="V1907">
        <v>0</v>
      </c>
      <c r="W1907">
        <v>17</v>
      </c>
      <c r="X1907">
        <v>0</v>
      </c>
      <c r="Y1907">
        <v>17</v>
      </c>
      <c r="Z1907">
        <v>0</v>
      </c>
      <c r="AA1907">
        <v>17</v>
      </c>
      <c r="AB1907">
        <v>0</v>
      </c>
      <c r="AC1907">
        <v>17</v>
      </c>
      <c r="AD1907">
        <v>0</v>
      </c>
      <c r="AE1907">
        <v>10</v>
      </c>
      <c r="AF1907">
        <v>17</v>
      </c>
      <c r="AG1907">
        <v>20</v>
      </c>
      <c r="AH1907" t="s">
        <v>13</v>
      </c>
      <c r="AI1907">
        <v>0</v>
      </c>
      <c r="AJ1907">
        <v>0</v>
      </c>
    </row>
    <row r="1908" spans="1:36" x14ac:dyDescent="0.25">
      <c r="A1908" s="3" t="s">
        <v>149</v>
      </c>
      <c r="B1908" s="3" t="s">
        <v>426</v>
      </c>
      <c r="C1908" s="3" t="s">
        <v>290</v>
      </c>
      <c r="D1908" s="3">
        <v>2018</v>
      </c>
      <c r="E1908" s="3" t="s">
        <v>22</v>
      </c>
      <c r="F1908" t="s">
        <v>16</v>
      </c>
      <c r="G1908">
        <v>0</v>
      </c>
      <c r="H1908">
        <v>0</v>
      </c>
      <c r="I1908">
        <v>0</v>
      </c>
      <c r="J1908">
        <v>0</v>
      </c>
      <c r="K1908">
        <v>2</v>
      </c>
      <c r="L1908">
        <v>2</v>
      </c>
      <c r="M1908">
        <v>4</v>
      </c>
      <c r="N1908">
        <v>2</v>
      </c>
      <c r="O1908">
        <v>4</v>
      </c>
      <c r="P1908">
        <v>0</v>
      </c>
      <c r="Q1908">
        <v>5</v>
      </c>
      <c r="R1908">
        <v>1</v>
      </c>
      <c r="S1908">
        <v>5</v>
      </c>
      <c r="T1908">
        <v>0</v>
      </c>
      <c r="U1908">
        <v>5</v>
      </c>
      <c r="V1908">
        <v>0</v>
      </c>
      <c r="W1908">
        <v>5</v>
      </c>
      <c r="X1908">
        <v>0</v>
      </c>
      <c r="Y1908">
        <v>5</v>
      </c>
      <c r="Z1908">
        <v>0</v>
      </c>
      <c r="AA1908">
        <v>5</v>
      </c>
      <c r="AB1908">
        <v>0</v>
      </c>
      <c r="AC1908">
        <v>5</v>
      </c>
      <c r="AD1908">
        <v>0</v>
      </c>
      <c r="AE1908">
        <v>0</v>
      </c>
      <c r="AF1908">
        <v>5</v>
      </c>
      <c r="AG1908">
        <v>5</v>
      </c>
      <c r="AH1908" t="s">
        <v>13</v>
      </c>
      <c r="AI1908">
        <v>0</v>
      </c>
      <c r="AJ1908">
        <v>0</v>
      </c>
    </row>
    <row r="1909" spans="1:36" x14ac:dyDescent="0.25">
      <c r="A1909" s="3" t="s">
        <v>149</v>
      </c>
      <c r="B1909" s="3" t="s">
        <v>426</v>
      </c>
      <c r="C1909" s="3" t="s">
        <v>290</v>
      </c>
      <c r="D1909" s="3">
        <v>2018</v>
      </c>
      <c r="E1909" s="3" t="s">
        <v>23</v>
      </c>
      <c r="F1909" t="s">
        <v>20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 t="s">
        <v>13</v>
      </c>
      <c r="AI1909">
        <v>0</v>
      </c>
      <c r="AJ1909">
        <v>0</v>
      </c>
    </row>
    <row r="1910" spans="1:36" x14ac:dyDescent="0.25">
      <c r="A1910" s="3" t="s">
        <v>149</v>
      </c>
      <c r="B1910" s="3" t="s">
        <v>426</v>
      </c>
      <c r="C1910" s="3" t="s">
        <v>290</v>
      </c>
      <c r="D1910" s="3">
        <v>2018</v>
      </c>
      <c r="E1910" s="3">
        <v>3</v>
      </c>
      <c r="F1910" t="s">
        <v>24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 t="s">
        <v>13</v>
      </c>
      <c r="AI1910">
        <v>0</v>
      </c>
      <c r="AJ1910">
        <v>0</v>
      </c>
    </row>
    <row r="1911" spans="1:36" x14ac:dyDescent="0.25">
      <c r="A1911" s="3" t="s">
        <v>149</v>
      </c>
      <c r="B1911" s="3" t="s">
        <v>426</v>
      </c>
      <c r="C1911" s="3" t="s">
        <v>290</v>
      </c>
      <c r="D1911" s="3">
        <v>2018</v>
      </c>
      <c r="E1911" s="3" t="s">
        <v>25</v>
      </c>
      <c r="F1911" t="s">
        <v>16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 t="s">
        <v>13</v>
      </c>
      <c r="AI1911">
        <v>0</v>
      </c>
      <c r="AJ1911">
        <v>0</v>
      </c>
    </row>
    <row r="1912" spans="1:36" x14ac:dyDescent="0.25">
      <c r="A1912" s="3" t="s">
        <v>149</v>
      </c>
      <c r="B1912" s="3" t="s">
        <v>426</v>
      </c>
      <c r="C1912" s="3" t="s">
        <v>290</v>
      </c>
      <c r="D1912" s="3">
        <v>2018</v>
      </c>
      <c r="E1912" s="3" t="s">
        <v>26</v>
      </c>
      <c r="F1912" t="s">
        <v>20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 t="s">
        <v>13</v>
      </c>
      <c r="AI1912">
        <v>0</v>
      </c>
      <c r="AJ1912">
        <v>0</v>
      </c>
    </row>
    <row r="1913" spans="1:36" x14ac:dyDescent="0.25">
      <c r="A1913" s="3" t="s">
        <v>149</v>
      </c>
      <c r="B1913" s="3" t="s">
        <v>426</v>
      </c>
      <c r="C1913" s="3" t="s">
        <v>290</v>
      </c>
      <c r="D1913" s="3">
        <v>2018</v>
      </c>
      <c r="E1913" s="3">
        <v>4</v>
      </c>
      <c r="F1913" t="s">
        <v>27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 t="s">
        <v>13</v>
      </c>
      <c r="AI1913">
        <v>0</v>
      </c>
      <c r="AJ1913">
        <v>0</v>
      </c>
    </row>
    <row r="1914" spans="1:36" x14ac:dyDescent="0.25">
      <c r="A1914" s="3" t="s">
        <v>149</v>
      </c>
      <c r="B1914" s="3" t="s">
        <v>426</v>
      </c>
      <c r="C1914" s="3" t="s">
        <v>290</v>
      </c>
      <c r="D1914" s="3">
        <v>2018</v>
      </c>
      <c r="E1914" s="3" t="s">
        <v>28</v>
      </c>
      <c r="F1914" t="s">
        <v>16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1</v>
      </c>
      <c r="AH1914" t="s">
        <v>13</v>
      </c>
      <c r="AI1914">
        <v>0</v>
      </c>
      <c r="AJ1914">
        <v>0</v>
      </c>
    </row>
    <row r="1915" spans="1:36" x14ac:dyDescent="0.25">
      <c r="A1915" s="3" t="s">
        <v>149</v>
      </c>
      <c r="B1915" s="3" t="s">
        <v>426</v>
      </c>
      <c r="C1915" s="3" t="s">
        <v>290</v>
      </c>
      <c r="D1915" s="3">
        <v>2018</v>
      </c>
      <c r="E1915" s="3" t="s">
        <v>29</v>
      </c>
      <c r="F1915" t="s">
        <v>20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 t="s">
        <v>13</v>
      </c>
      <c r="AI1915">
        <v>0</v>
      </c>
      <c r="AJ1915">
        <v>0</v>
      </c>
    </row>
    <row r="1916" spans="1:36" x14ac:dyDescent="0.25">
      <c r="A1916" s="3" t="s">
        <v>149</v>
      </c>
      <c r="B1916" s="3" t="s">
        <v>426</v>
      </c>
      <c r="C1916" s="3" t="s">
        <v>290</v>
      </c>
      <c r="D1916" s="3">
        <v>2018</v>
      </c>
      <c r="E1916" s="3">
        <v>5</v>
      </c>
      <c r="F1916" t="s">
        <v>30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 t="s">
        <v>13</v>
      </c>
      <c r="AI1916">
        <v>0</v>
      </c>
      <c r="AJ1916">
        <v>0</v>
      </c>
    </row>
    <row r="1917" spans="1:36" x14ac:dyDescent="0.25">
      <c r="A1917" s="3" t="s">
        <v>149</v>
      </c>
      <c r="B1917" s="3" t="s">
        <v>426</v>
      </c>
      <c r="C1917" s="3" t="s">
        <v>290</v>
      </c>
      <c r="D1917" s="3">
        <v>2018</v>
      </c>
      <c r="E1917" s="3" t="s">
        <v>31</v>
      </c>
      <c r="F1917" t="s">
        <v>32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 t="s">
        <v>13</v>
      </c>
      <c r="AI1917">
        <v>0</v>
      </c>
      <c r="AJ1917">
        <v>0</v>
      </c>
    </row>
    <row r="1918" spans="1:36" x14ac:dyDescent="0.25">
      <c r="A1918" s="3" t="s">
        <v>149</v>
      </c>
      <c r="B1918" s="3" t="s">
        <v>426</v>
      </c>
      <c r="C1918" s="3" t="s">
        <v>290</v>
      </c>
      <c r="D1918" s="3">
        <v>2018</v>
      </c>
      <c r="E1918" s="3" t="s">
        <v>33</v>
      </c>
      <c r="F1918" t="s">
        <v>34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 t="s">
        <v>13</v>
      </c>
      <c r="AI1918">
        <v>0</v>
      </c>
      <c r="AJ1918">
        <v>0</v>
      </c>
    </row>
    <row r="1919" spans="1:36" x14ac:dyDescent="0.25">
      <c r="A1919" s="3" t="s">
        <v>149</v>
      </c>
      <c r="B1919" s="3" t="s">
        <v>426</v>
      </c>
      <c r="C1919" s="3" t="s">
        <v>290</v>
      </c>
      <c r="D1919" s="3">
        <v>2018</v>
      </c>
      <c r="E1919" s="3" t="s">
        <v>35</v>
      </c>
      <c r="F1919" t="s">
        <v>36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 t="s">
        <v>13</v>
      </c>
      <c r="AI1919">
        <v>0</v>
      </c>
      <c r="AJ1919">
        <v>0</v>
      </c>
    </row>
    <row r="1920" spans="1:36" x14ac:dyDescent="0.25">
      <c r="A1920" s="3" t="s">
        <v>149</v>
      </c>
      <c r="B1920" s="3" t="s">
        <v>426</v>
      </c>
      <c r="C1920" s="3" t="s">
        <v>290</v>
      </c>
      <c r="D1920" s="3">
        <v>2018</v>
      </c>
      <c r="E1920" s="3" t="s">
        <v>37</v>
      </c>
      <c r="F1920" t="s">
        <v>38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 t="s">
        <v>13</v>
      </c>
      <c r="AI1920">
        <v>0</v>
      </c>
      <c r="AJ1920">
        <v>0</v>
      </c>
    </row>
    <row r="1921" spans="1:36" x14ac:dyDescent="0.25">
      <c r="A1921" s="3" t="s">
        <v>149</v>
      </c>
      <c r="B1921" s="3" t="s">
        <v>426</v>
      </c>
      <c r="C1921" s="3" t="s">
        <v>290</v>
      </c>
      <c r="D1921" s="3">
        <v>2018</v>
      </c>
      <c r="E1921" s="3" t="s">
        <v>39</v>
      </c>
      <c r="F1921" t="s">
        <v>40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 t="s">
        <v>13</v>
      </c>
      <c r="AI1921">
        <v>0</v>
      </c>
      <c r="AJ1921">
        <v>0</v>
      </c>
    </row>
    <row r="1922" spans="1:36" x14ac:dyDescent="0.25">
      <c r="A1922" s="3" t="s">
        <v>149</v>
      </c>
      <c r="B1922" s="3" t="s">
        <v>426</v>
      </c>
      <c r="C1922" s="3" t="s">
        <v>290</v>
      </c>
      <c r="D1922" s="3">
        <v>2018</v>
      </c>
      <c r="E1922" s="3" t="s">
        <v>41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 t="s">
        <v>13</v>
      </c>
      <c r="AI1922">
        <v>0</v>
      </c>
      <c r="AJ1922">
        <v>0</v>
      </c>
    </row>
    <row r="1923" spans="1:36" x14ac:dyDescent="0.25">
      <c r="A1923" s="3" t="s">
        <v>149</v>
      </c>
      <c r="B1923" s="3" t="s">
        <v>426</v>
      </c>
      <c r="C1923" s="3" t="s">
        <v>290</v>
      </c>
      <c r="D1923" s="3">
        <v>2018</v>
      </c>
      <c r="E1923" s="3">
        <v>6</v>
      </c>
      <c r="F1923" t="s">
        <v>42</v>
      </c>
      <c r="G1923">
        <v>9</v>
      </c>
      <c r="H1923">
        <v>9</v>
      </c>
      <c r="I1923">
        <v>12</v>
      </c>
      <c r="J1923">
        <v>3</v>
      </c>
      <c r="K1923">
        <v>19</v>
      </c>
      <c r="L1923">
        <v>7</v>
      </c>
      <c r="M1923">
        <v>30</v>
      </c>
      <c r="N1923">
        <v>11</v>
      </c>
      <c r="O1923">
        <v>36</v>
      </c>
      <c r="P1923">
        <v>6</v>
      </c>
      <c r="Q1923">
        <v>39</v>
      </c>
      <c r="R1923">
        <v>3</v>
      </c>
      <c r="S1923">
        <v>39</v>
      </c>
      <c r="T1923">
        <v>0</v>
      </c>
      <c r="U1923">
        <v>39</v>
      </c>
      <c r="V1923">
        <v>0</v>
      </c>
      <c r="W1923">
        <v>39</v>
      </c>
      <c r="X1923">
        <v>0</v>
      </c>
      <c r="Y1923">
        <v>39</v>
      </c>
      <c r="Z1923">
        <v>0</v>
      </c>
      <c r="AA1923">
        <v>39</v>
      </c>
      <c r="AB1923">
        <v>0</v>
      </c>
      <c r="AC1923">
        <v>39</v>
      </c>
      <c r="AD1923">
        <v>0</v>
      </c>
      <c r="AE1923">
        <v>0</v>
      </c>
      <c r="AF1923">
        <v>39</v>
      </c>
      <c r="AG1923">
        <v>41</v>
      </c>
      <c r="AH1923" t="s">
        <v>13</v>
      </c>
      <c r="AI1923">
        <v>0</v>
      </c>
      <c r="AJ1923">
        <v>0</v>
      </c>
    </row>
    <row r="1924" spans="1:36" x14ac:dyDescent="0.25">
      <c r="A1924" s="3" t="s">
        <v>149</v>
      </c>
      <c r="B1924" s="3" t="s">
        <v>426</v>
      </c>
      <c r="C1924" s="3" t="s">
        <v>290</v>
      </c>
      <c r="D1924" s="3">
        <v>2018</v>
      </c>
      <c r="E1924" s="3" t="s">
        <v>43</v>
      </c>
      <c r="F1924" t="s">
        <v>44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 t="s">
        <v>13</v>
      </c>
      <c r="AI1924">
        <v>0</v>
      </c>
      <c r="AJ1924">
        <v>0</v>
      </c>
    </row>
    <row r="1925" spans="1:36" x14ac:dyDescent="0.25">
      <c r="A1925" s="3" t="s">
        <v>149</v>
      </c>
      <c r="B1925" s="3" t="s">
        <v>426</v>
      </c>
      <c r="C1925" s="3" t="s">
        <v>290</v>
      </c>
      <c r="D1925" s="3">
        <v>2018</v>
      </c>
      <c r="E1925" s="3" t="s">
        <v>45</v>
      </c>
      <c r="F1925" t="s">
        <v>46</v>
      </c>
      <c r="G1925">
        <v>9</v>
      </c>
      <c r="H1925">
        <v>9</v>
      </c>
      <c r="I1925">
        <v>12</v>
      </c>
      <c r="J1925">
        <v>3</v>
      </c>
      <c r="K1925">
        <v>19</v>
      </c>
      <c r="L1925">
        <v>7</v>
      </c>
      <c r="M1925">
        <v>33</v>
      </c>
      <c r="N1925">
        <v>14</v>
      </c>
      <c r="O1925">
        <v>43</v>
      </c>
      <c r="P1925">
        <v>10</v>
      </c>
      <c r="Q1925">
        <v>49</v>
      </c>
      <c r="R1925">
        <v>6</v>
      </c>
      <c r="S1925">
        <v>49</v>
      </c>
      <c r="T1925">
        <v>0</v>
      </c>
      <c r="U1925">
        <v>49</v>
      </c>
      <c r="V1925">
        <v>0</v>
      </c>
      <c r="W1925">
        <v>49</v>
      </c>
      <c r="X1925">
        <v>0</v>
      </c>
      <c r="Y1925">
        <v>49</v>
      </c>
      <c r="Z1925">
        <v>0</v>
      </c>
      <c r="AA1925">
        <v>49</v>
      </c>
      <c r="AB1925">
        <v>0</v>
      </c>
      <c r="AC1925">
        <v>49</v>
      </c>
      <c r="AD1925">
        <v>0</v>
      </c>
      <c r="AE1925">
        <v>0</v>
      </c>
      <c r="AF1925">
        <v>49</v>
      </c>
      <c r="AG1925">
        <v>51</v>
      </c>
      <c r="AH1925" t="s">
        <v>13</v>
      </c>
      <c r="AI1925">
        <v>0</v>
      </c>
      <c r="AJ1925">
        <v>0</v>
      </c>
    </row>
    <row r="1926" spans="1:36" x14ac:dyDescent="0.25">
      <c r="A1926" s="3" t="s">
        <v>149</v>
      </c>
      <c r="B1926" s="3" t="s">
        <v>426</v>
      </c>
      <c r="C1926" s="3" t="s">
        <v>290</v>
      </c>
      <c r="D1926" s="3">
        <v>2018</v>
      </c>
      <c r="E1926" s="3" t="s">
        <v>47</v>
      </c>
      <c r="F1926" t="s">
        <v>48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 t="s">
        <v>13</v>
      </c>
      <c r="AI1926">
        <v>0</v>
      </c>
      <c r="AJ1926">
        <v>0</v>
      </c>
    </row>
    <row r="1927" spans="1:36" x14ac:dyDescent="0.25">
      <c r="A1927" s="3" t="s">
        <v>149</v>
      </c>
      <c r="B1927" s="3" t="s">
        <v>426</v>
      </c>
      <c r="C1927" s="3" t="s">
        <v>290</v>
      </c>
      <c r="D1927" s="3">
        <v>2018</v>
      </c>
      <c r="E1927" s="3">
        <v>7</v>
      </c>
      <c r="F1927" t="s">
        <v>49</v>
      </c>
      <c r="G1927">
        <v>11</v>
      </c>
      <c r="H1927">
        <v>11</v>
      </c>
      <c r="I1927">
        <v>21</v>
      </c>
      <c r="J1927">
        <v>10</v>
      </c>
      <c r="K1927">
        <v>24</v>
      </c>
      <c r="L1927">
        <v>3</v>
      </c>
      <c r="M1927">
        <v>28</v>
      </c>
      <c r="N1927">
        <v>4</v>
      </c>
      <c r="O1927">
        <v>31</v>
      </c>
      <c r="P1927">
        <v>3</v>
      </c>
      <c r="Q1927">
        <v>63</v>
      </c>
      <c r="R1927">
        <v>32</v>
      </c>
      <c r="S1927">
        <v>63</v>
      </c>
      <c r="T1927">
        <v>0</v>
      </c>
      <c r="U1927">
        <v>63</v>
      </c>
      <c r="V1927">
        <v>0</v>
      </c>
      <c r="W1927">
        <v>63</v>
      </c>
      <c r="X1927">
        <v>0</v>
      </c>
      <c r="Y1927">
        <v>63</v>
      </c>
      <c r="Z1927">
        <v>0</v>
      </c>
      <c r="AA1927">
        <v>63</v>
      </c>
      <c r="AB1927">
        <v>0</v>
      </c>
      <c r="AC1927">
        <v>63</v>
      </c>
      <c r="AD1927">
        <v>0</v>
      </c>
      <c r="AE1927">
        <v>15</v>
      </c>
      <c r="AF1927">
        <v>63</v>
      </c>
      <c r="AG1927">
        <v>110</v>
      </c>
      <c r="AH1927" t="s">
        <v>13</v>
      </c>
      <c r="AI1927">
        <v>0</v>
      </c>
      <c r="AJ1927">
        <v>0</v>
      </c>
    </row>
    <row r="1928" spans="1:36" x14ac:dyDescent="0.25">
      <c r="A1928" s="3" t="s">
        <v>149</v>
      </c>
      <c r="B1928" s="3" t="s">
        <v>426</v>
      </c>
      <c r="C1928" s="3" t="s">
        <v>290</v>
      </c>
      <c r="D1928" s="3">
        <v>2018</v>
      </c>
      <c r="E1928" s="3" t="s">
        <v>50</v>
      </c>
      <c r="F1928" t="s">
        <v>44</v>
      </c>
      <c r="G1928">
        <v>13</v>
      </c>
      <c r="H1928">
        <v>13</v>
      </c>
      <c r="I1928">
        <v>19</v>
      </c>
      <c r="J1928">
        <v>6</v>
      </c>
      <c r="K1928">
        <v>24</v>
      </c>
      <c r="L1928">
        <v>5</v>
      </c>
      <c r="M1928">
        <v>27</v>
      </c>
      <c r="N1928">
        <v>3</v>
      </c>
      <c r="O1928">
        <v>33</v>
      </c>
      <c r="P1928">
        <v>6</v>
      </c>
      <c r="Q1928">
        <v>40</v>
      </c>
      <c r="R1928">
        <v>7</v>
      </c>
      <c r="S1928">
        <v>40</v>
      </c>
      <c r="T1928">
        <v>0</v>
      </c>
      <c r="U1928">
        <v>40</v>
      </c>
      <c r="V1928">
        <v>0</v>
      </c>
      <c r="W1928">
        <v>40</v>
      </c>
      <c r="X1928">
        <v>0</v>
      </c>
      <c r="Y1928">
        <v>40</v>
      </c>
      <c r="Z1928">
        <v>0</v>
      </c>
      <c r="AA1928">
        <v>40</v>
      </c>
      <c r="AB1928">
        <v>0</v>
      </c>
      <c r="AC1928">
        <v>40</v>
      </c>
      <c r="AD1928">
        <v>0</v>
      </c>
      <c r="AE1928">
        <v>0</v>
      </c>
      <c r="AF1928">
        <v>40</v>
      </c>
      <c r="AG1928">
        <v>118</v>
      </c>
      <c r="AH1928" t="s">
        <v>13</v>
      </c>
      <c r="AI1928">
        <v>0</v>
      </c>
      <c r="AJ1928">
        <v>0</v>
      </c>
    </row>
    <row r="1929" spans="1:36" x14ac:dyDescent="0.25">
      <c r="A1929" s="3" t="s">
        <v>149</v>
      </c>
      <c r="B1929" s="3" t="s">
        <v>426</v>
      </c>
      <c r="C1929" s="3" t="s">
        <v>290</v>
      </c>
      <c r="D1929" s="3">
        <v>2018</v>
      </c>
      <c r="E1929" s="3" t="s">
        <v>51</v>
      </c>
      <c r="F1929" t="s">
        <v>46</v>
      </c>
      <c r="G1929">
        <v>11</v>
      </c>
      <c r="H1929">
        <v>11</v>
      </c>
      <c r="I1929">
        <v>21</v>
      </c>
      <c r="J1929">
        <v>10</v>
      </c>
      <c r="K1929">
        <v>24</v>
      </c>
      <c r="L1929">
        <v>3</v>
      </c>
      <c r="M1929">
        <v>28</v>
      </c>
      <c r="N1929">
        <v>4</v>
      </c>
      <c r="O1929">
        <v>31</v>
      </c>
      <c r="P1929">
        <v>3</v>
      </c>
      <c r="Q1929">
        <v>63</v>
      </c>
      <c r="R1929">
        <v>32</v>
      </c>
      <c r="S1929">
        <v>63</v>
      </c>
      <c r="T1929">
        <v>0</v>
      </c>
      <c r="U1929">
        <v>63</v>
      </c>
      <c r="V1929">
        <v>0</v>
      </c>
      <c r="W1929">
        <v>63</v>
      </c>
      <c r="X1929">
        <v>0</v>
      </c>
      <c r="Y1929">
        <v>63</v>
      </c>
      <c r="Z1929">
        <v>0</v>
      </c>
      <c r="AA1929">
        <v>63</v>
      </c>
      <c r="AB1929">
        <v>0</v>
      </c>
      <c r="AC1929">
        <v>63</v>
      </c>
      <c r="AD1929">
        <v>0</v>
      </c>
      <c r="AE1929">
        <v>0</v>
      </c>
      <c r="AF1929">
        <v>63</v>
      </c>
      <c r="AG1929">
        <v>114</v>
      </c>
      <c r="AH1929" t="s">
        <v>13</v>
      </c>
      <c r="AI1929">
        <v>0</v>
      </c>
      <c r="AJ1929">
        <v>0</v>
      </c>
    </row>
    <row r="1930" spans="1:36" x14ac:dyDescent="0.25">
      <c r="A1930" s="3" t="s">
        <v>149</v>
      </c>
      <c r="B1930" s="3" t="s">
        <v>426</v>
      </c>
      <c r="C1930" s="3" t="s">
        <v>290</v>
      </c>
      <c r="D1930" s="3">
        <v>2018</v>
      </c>
      <c r="E1930" s="3" t="s">
        <v>52</v>
      </c>
      <c r="F1930" t="s">
        <v>53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 t="s">
        <v>13</v>
      </c>
      <c r="AI1930">
        <v>0</v>
      </c>
      <c r="AJ1930">
        <v>0</v>
      </c>
    </row>
    <row r="1931" spans="1:36" x14ac:dyDescent="0.25">
      <c r="A1931" s="3" t="s">
        <v>149</v>
      </c>
      <c r="B1931" s="3" t="s">
        <v>426</v>
      </c>
      <c r="C1931" s="3" t="s">
        <v>290</v>
      </c>
      <c r="D1931" s="3">
        <v>2018</v>
      </c>
      <c r="E1931" s="3">
        <v>8</v>
      </c>
      <c r="F1931" t="s">
        <v>54</v>
      </c>
      <c r="G1931">
        <v>15</v>
      </c>
      <c r="H1931">
        <v>15</v>
      </c>
      <c r="I1931">
        <v>20</v>
      </c>
      <c r="J1931">
        <v>5</v>
      </c>
      <c r="K1931">
        <v>42</v>
      </c>
      <c r="L1931">
        <v>22</v>
      </c>
      <c r="M1931">
        <v>80</v>
      </c>
      <c r="N1931">
        <v>38</v>
      </c>
      <c r="O1931">
        <v>124</v>
      </c>
      <c r="P1931">
        <v>44</v>
      </c>
      <c r="Q1931">
        <v>128</v>
      </c>
      <c r="R1931">
        <v>4</v>
      </c>
      <c r="S1931">
        <v>128</v>
      </c>
      <c r="T1931">
        <v>0</v>
      </c>
      <c r="U1931">
        <v>128</v>
      </c>
      <c r="V1931">
        <v>0</v>
      </c>
      <c r="W1931">
        <v>128</v>
      </c>
      <c r="X1931">
        <v>0</v>
      </c>
      <c r="Y1931">
        <v>128</v>
      </c>
      <c r="Z1931">
        <v>0</v>
      </c>
      <c r="AA1931">
        <v>128</v>
      </c>
      <c r="AB1931">
        <v>0</v>
      </c>
      <c r="AC1931">
        <v>128</v>
      </c>
      <c r="AD1931">
        <v>0</v>
      </c>
      <c r="AE1931">
        <v>128</v>
      </c>
      <c r="AF1931">
        <v>128</v>
      </c>
      <c r="AG1931">
        <v>200</v>
      </c>
      <c r="AH1931" t="s">
        <v>13</v>
      </c>
      <c r="AI1931">
        <v>0</v>
      </c>
      <c r="AJ1931">
        <v>0</v>
      </c>
    </row>
    <row r="1932" spans="1:36" x14ac:dyDescent="0.25">
      <c r="A1932" s="3" t="s">
        <v>149</v>
      </c>
      <c r="B1932" s="3" t="s">
        <v>426</v>
      </c>
      <c r="C1932" s="3" t="s">
        <v>290</v>
      </c>
      <c r="D1932" s="3">
        <v>2018</v>
      </c>
      <c r="E1932" s="3" t="s">
        <v>55</v>
      </c>
      <c r="F1932" t="s">
        <v>16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128</v>
      </c>
      <c r="AF1932">
        <v>0</v>
      </c>
      <c r="AG1932">
        <v>0</v>
      </c>
      <c r="AH1932" t="s">
        <v>13</v>
      </c>
      <c r="AI1932">
        <v>0</v>
      </c>
      <c r="AJ1932">
        <v>0</v>
      </c>
    </row>
    <row r="1933" spans="1:36" x14ac:dyDescent="0.25">
      <c r="A1933" s="3" t="s">
        <v>149</v>
      </c>
      <c r="B1933" s="3" t="s">
        <v>426</v>
      </c>
      <c r="C1933" s="3" t="s">
        <v>290</v>
      </c>
      <c r="D1933" s="3">
        <v>2018</v>
      </c>
      <c r="E1933" s="3" t="s">
        <v>56</v>
      </c>
      <c r="F1933" t="s">
        <v>20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 t="s">
        <v>13</v>
      </c>
      <c r="AI1933">
        <v>0</v>
      </c>
      <c r="AJ1933">
        <v>0</v>
      </c>
    </row>
    <row r="1934" spans="1:36" x14ac:dyDescent="0.25">
      <c r="A1934" s="3" t="s">
        <v>149</v>
      </c>
      <c r="B1934" s="3" t="s">
        <v>426</v>
      </c>
      <c r="C1934" s="3" t="s">
        <v>290</v>
      </c>
      <c r="D1934" s="3">
        <v>2018</v>
      </c>
      <c r="E1934" s="3" t="s">
        <v>57</v>
      </c>
      <c r="F1934" t="s">
        <v>58</v>
      </c>
      <c r="G1934">
        <v>0</v>
      </c>
      <c r="H1934">
        <v>0</v>
      </c>
      <c r="I1934">
        <v>0</v>
      </c>
      <c r="J1934">
        <v>0</v>
      </c>
      <c r="K1934">
        <v>22</v>
      </c>
      <c r="L1934">
        <v>22</v>
      </c>
      <c r="M1934">
        <v>60</v>
      </c>
      <c r="N1934">
        <v>38</v>
      </c>
      <c r="O1934">
        <v>104</v>
      </c>
      <c r="P1934">
        <v>44</v>
      </c>
      <c r="Q1934">
        <v>108</v>
      </c>
      <c r="R1934">
        <v>4</v>
      </c>
      <c r="S1934">
        <v>108</v>
      </c>
      <c r="T1934">
        <v>0</v>
      </c>
      <c r="U1934">
        <v>108</v>
      </c>
      <c r="V1934">
        <v>0</v>
      </c>
      <c r="W1934">
        <v>108</v>
      </c>
      <c r="X1934">
        <v>0</v>
      </c>
      <c r="Y1934">
        <v>108</v>
      </c>
      <c r="Z1934">
        <v>0</v>
      </c>
      <c r="AA1934">
        <v>108</v>
      </c>
      <c r="AB1934">
        <v>0</v>
      </c>
      <c r="AC1934">
        <v>108</v>
      </c>
      <c r="AD1934">
        <v>0</v>
      </c>
      <c r="AE1934">
        <v>128</v>
      </c>
      <c r="AF1934">
        <v>108</v>
      </c>
      <c r="AG1934">
        <v>123</v>
      </c>
      <c r="AH1934" t="s">
        <v>13</v>
      </c>
      <c r="AI1934">
        <v>0</v>
      </c>
      <c r="AJ1934">
        <v>0</v>
      </c>
    </row>
    <row r="1935" spans="1:36" x14ac:dyDescent="0.25">
      <c r="A1935" s="3" t="s">
        <v>149</v>
      </c>
      <c r="B1935" s="3" t="s">
        <v>426</v>
      </c>
      <c r="C1935" s="3" t="s">
        <v>290</v>
      </c>
      <c r="D1935" s="3">
        <v>2018</v>
      </c>
      <c r="E1935" s="3">
        <v>9</v>
      </c>
      <c r="F1935" t="s">
        <v>59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 t="s">
        <v>13</v>
      </c>
      <c r="AI1935">
        <v>0</v>
      </c>
      <c r="AJ1935">
        <v>0</v>
      </c>
    </row>
    <row r="1936" spans="1:36" x14ac:dyDescent="0.25">
      <c r="A1936" s="3" t="s">
        <v>149</v>
      </c>
      <c r="B1936" s="3" t="s">
        <v>426</v>
      </c>
      <c r="C1936" s="3" t="s">
        <v>290</v>
      </c>
      <c r="D1936" s="3">
        <v>2018</v>
      </c>
      <c r="E1936" s="3">
        <v>10</v>
      </c>
      <c r="F1936" t="s">
        <v>60</v>
      </c>
      <c r="G1936">
        <v>0</v>
      </c>
      <c r="H1936">
        <v>0</v>
      </c>
      <c r="I1936">
        <v>9</v>
      </c>
      <c r="J1936">
        <v>9</v>
      </c>
      <c r="K1936">
        <v>26</v>
      </c>
      <c r="L1936">
        <v>17</v>
      </c>
      <c r="M1936">
        <v>29</v>
      </c>
      <c r="N1936">
        <v>3</v>
      </c>
      <c r="O1936">
        <v>37</v>
      </c>
      <c r="P1936">
        <v>8</v>
      </c>
      <c r="Q1936">
        <v>44</v>
      </c>
      <c r="R1936">
        <v>7</v>
      </c>
      <c r="S1936">
        <v>44</v>
      </c>
      <c r="T1936">
        <v>0</v>
      </c>
      <c r="U1936">
        <v>44</v>
      </c>
      <c r="V1936">
        <v>0</v>
      </c>
      <c r="W1936">
        <v>44</v>
      </c>
      <c r="X1936">
        <v>0</v>
      </c>
      <c r="Y1936">
        <v>44</v>
      </c>
      <c r="Z1936">
        <v>0</v>
      </c>
      <c r="AA1936">
        <v>44</v>
      </c>
      <c r="AB1936">
        <v>0</v>
      </c>
      <c r="AC1936">
        <v>44</v>
      </c>
      <c r="AD1936">
        <v>0</v>
      </c>
      <c r="AE1936">
        <v>120</v>
      </c>
      <c r="AF1936">
        <v>44</v>
      </c>
      <c r="AG1936">
        <v>155</v>
      </c>
      <c r="AH1936" t="s">
        <v>13</v>
      </c>
      <c r="AI1936">
        <v>0</v>
      </c>
      <c r="AJ1936">
        <v>0</v>
      </c>
    </row>
    <row r="1937" spans="1:36" x14ac:dyDescent="0.25">
      <c r="A1937" s="3" t="s">
        <v>149</v>
      </c>
      <c r="B1937" s="3" t="s">
        <v>426</v>
      </c>
      <c r="C1937" s="3" t="s">
        <v>290</v>
      </c>
      <c r="D1937" s="3">
        <v>2018</v>
      </c>
      <c r="E1937" s="3">
        <v>11</v>
      </c>
      <c r="F1937" t="s">
        <v>61</v>
      </c>
      <c r="G1937">
        <v>0</v>
      </c>
      <c r="H1937">
        <v>0</v>
      </c>
      <c r="I1937">
        <v>9</v>
      </c>
      <c r="J1937">
        <v>9</v>
      </c>
      <c r="K1937">
        <v>21</v>
      </c>
      <c r="L1937">
        <v>12</v>
      </c>
      <c r="M1937">
        <v>24</v>
      </c>
      <c r="N1937">
        <v>3</v>
      </c>
      <c r="O1937">
        <v>31</v>
      </c>
      <c r="P1937">
        <v>7</v>
      </c>
      <c r="Q1937">
        <v>38</v>
      </c>
      <c r="R1937">
        <v>7</v>
      </c>
      <c r="S1937">
        <v>38</v>
      </c>
      <c r="T1937">
        <v>0</v>
      </c>
      <c r="U1937">
        <v>38</v>
      </c>
      <c r="V1937">
        <v>0</v>
      </c>
      <c r="W1937">
        <v>38</v>
      </c>
      <c r="X1937">
        <v>0</v>
      </c>
      <c r="Y1937">
        <v>38</v>
      </c>
      <c r="Z1937">
        <v>0</v>
      </c>
      <c r="AA1937">
        <v>38</v>
      </c>
      <c r="AB1937">
        <v>0</v>
      </c>
      <c r="AC1937">
        <v>38</v>
      </c>
      <c r="AD1937">
        <v>0</v>
      </c>
      <c r="AE1937">
        <v>80</v>
      </c>
      <c r="AF1937">
        <v>38</v>
      </c>
      <c r="AG1937">
        <v>124</v>
      </c>
      <c r="AH1937" t="s">
        <v>13</v>
      </c>
      <c r="AI1937">
        <v>0</v>
      </c>
      <c r="AJ1937">
        <v>0</v>
      </c>
    </row>
    <row r="1938" spans="1:36" x14ac:dyDescent="0.25">
      <c r="A1938" s="3" t="s">
        <v>149</v>
      </c>
      <c r="B1938" s="3" t="s">
        <v>426</v>
      </c>
      <c r="C1938" s="3" t="s">
        <v>290</v>
      </c>
      <c r="D1938" s="3">
        <v>2018</v>
      </c>
      <c r="E1938" s="3" t="s">
        <v>62</v>
      </c>
      <c r="F1938" t="s">
        <v>63</v>
      </c>
      <c r="G1938">
        <v>0</v>
      </c>
      <c r="H1938">
        <v>0</v>
      </c>
      <c r="I1938">
        <v>2</v>
      </c>
      <c r="J1938">
        <v>2</v>
      </c>
      <c r="K1938">
        <v>6</v>
      </c>
      <c r="L1938">
        <v>4</v>
      </c>
      <c r="M1938">
        <v>9</v>
      </c>
      <c r="N1938">
        <v>3</v>
      </c>
      <c r="O1938">
        <v>14</v>
      </c>
      <c r="P1938">
        <v>5</v>
      </c>
      <c r="Q1938">
        <v>21</v>
      </c>
      <c r="R1938">
        <v>7</v>
      </c>
      <c r="S1938">
        <v>21</v>
      </c>
      <c r="T1938">
        <v>0</v>
      </c>
      <c r="U1938">
        <v>21</v>
      </c>
      <c r="V1938">
        <v>0</v>
      </c>
      <c r="W1938">
        <v>21</v>
      </c>
      <c r="X1938">
        <v>0</v>
      </c>
      <c r="Y1938">
        <v>21</v>
      </c>
      <c r="Z1938">
        <v>0</v>
      </c>
      <c r="AA1938">
        <v>21</v>
      </c>
      <c r="AB1938">
        <v>0</v>
      </c>
      <c r="AC1938">
        <v>21</v>
      </c>
      <c r="AD1938">
        <v>0</v>
      </c>
      <c r="AE1938">
        <v>0</v>
      </c>
      <c r="AF1938">
        <v>21</v>
      </c>
      <c r="AG1938">
        <v>21</v>
      </c>
      <c r="AH1938" t="s">
        <v>13</v>
      </c>
      <c r="AI1938">
        <v>0</v>
      </c>
      <c r="AJ1938">
        <v>0</v>
      </c>
    </row>
    <row r="1939" spans="1:36" x14ac:dyDescent="0.25">
      <c r="A1939" s="3" t="s">
        <v>149</v>
      </c>
      <c r="B1939" s="3" t="s">
        <v>426</v>
      </c>
      <c r="C1939" s="3" t="s">
        <v>290</v>
      </c>
      <c r="D1939" s="3">
        <v>2018</v>
      </c>
      <c r="E1939" s="3" t="s">
        <v>64</v>
      </c>
      <c r="F1939" t="s">
        <v>65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 t="s">
        <v>13</v>
      </c>
      <c r="AI1939">
        <v>0</v>
      </c>
      <c r="AJ1939">
        <v>0</v>
      </c>
    </row>
    <row r="1940" spans="1:36" x14ac:dyDescent="0.25">
      <c r="A1940" s="3" t="s">
        <v>149</v>
      </c>
      <c r="B1940" s="3" t="s">
        <v>426</v>
      </c>
      <c r="C1940" s="3" t="s">
        <v>290</v>
      </c>
      <c r="D1940" s="3">
        <v>2018</v>
      </c>
      <c r="E1940" s="3" t="s">
        <v>66</v>
      </c>
      <c r="F1940" t="s">
        <v>20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 t="s">
        <v>13</v>
      </c>
      <c r="AI1940">
        <v>0</v>
      </c>
      <c r="AJ1940">
        <v>0</v>
      </c>
    </row>
    <row r="1941" spans="1:36" x14ac:dyDescent="0.25">
      <c r="A1941" s="3" t="s">
        <v>149</v>
      </c>
      <c r="B1941" s="3" t="s">
        <v>426</v>
      </c>
      <c r="C1941" s="3" t="s">
        <v>290</v>
      </c>
      <c r="D1941" s="3">
        <v>2018</v>
      </c>
      <c r="E1941" s="3" t="s">
        <v>67</v>
      </c>
      <c r="F1941" t="s">
        <v>18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 t="s">
        <v>13</v>
      </c>
      <c r="AI1941">
        <v>0</v>
      </c>
      <c r="AJ1941">
        <v>0</v>
      </c>
    </row>
    <row r="1942" spans="1:36" x14ac:dyDescent="0.25">
      <c r="A1942" s="3" t="s">
        <v>149</v>
      </c>
      <c r="B1942" s="3" t="s">
        <v>426</v>
      </c>
      <c r="C1942" s="3" t="s">
        <v>290</v>
      </c>
      <c r="D1942" s="3">
        <v>2018</v>
      </c>
      <c r="E1942" s="3">
        <v>12</v>
      </c>
      <c r="F1942" t="s">
        <v>68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 t="s">
        <v>13</v>
      </c>
      <c r="AI1942">
        <v>0</v>
      </c>
      <c r="AJ1942">
        <v>0</v>
      </c>
    </row>
    <row r="1943" spans="1:36" x14ac:dyDescent="0.25">
      <c r="A1943" s="3" t="s">
        <v>149</v>
      </c>
      <c r="B1943" s="3" t="s">
        <v>426</v>
      </c>
      <c r="C1943" s="3" t="s">
        <v>290</v>
      </c>
      <c r="D1943" s="3">
        <v>2018</v>
      </c>
      <c r="E1943" s="3" t="s">
        <v>69</v>
      </c>
      <c r="F1943" t="s">
        <v>70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 t="s">
        <v>13</v>
      </c>
      <c r="AI1943">
        <v>0</v>
      </c>
      <c r="AJ1943">
        <v>0</v>
      </c>
    </row>
    <row r="1944" spans="1:36" x14ac:dyDescent="0.25">
      <c r="A1944" s="3" t="s">
        <v>149</v>
      </c>
      <c r="B1944" s="3" t="s">
        <v>426</v>
      </c>
      <c r="C1944" s="3" t="s">
        <v>290</v>
      </c>
      <c r="D1944" s="3">
        <v>2018</v>
      </c>
      <c r="E1944" s="3" t="s">
        <v>71</v>
      </c>
      <c r="F1944" t="s">
        <v>72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 t="s">
        <v>13</v>
      </c>
      <c r="AI1944">
        <v>0</v>
      </c>
      <c r="AJ1944">
        <v>0</v>
      </c>
    </row>
    <row r="1945" spans="1:36" x14ac:dyDescent="0.25">
      <c r="A1945" s="3" t="s">
        <v>149</v>
      </c>
      <c r="B1945" s="3" t="s">
        <v>426</v>
      </c>
      <c r="C1945" s="3" t="s">
        <v>290</v>
      </c>
      <c r="D1945" s="3">
        <v>2018</v>
      </c>
      <c r="E1945" s="3" t="s">
        <v>73</v>
      </c>
      <c r="F1945" t="s">
        <v>16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 t="s">
        <v>13</v>
      </c>
      <c r="AI1945">
        <v>0</v>
      </c>
      <c r="AJ1945">
        <v>0</v>
      </c>
    </row>
    <row r="1946" spans="1:36" x14ac:dyDescent="0.25">
      <c r="A1946" s="3" t="s">
        <v>149</v>
      </c>
      <c r="B1946" s="3" t="s">
        <v>426</v>
      </c>
      <c r="C1946" s="3" t="s">
        <v>290</v>
      </c>
      <c r="D1946" s="3">
        <v>2018</v>
      </c>
      <c r="E1946" s="3" t="s">
        <v>74</v>
      </c>
      <c r="F1946" t="s">
        <v>20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 t="s">
        <v>13</v>
      </c>
      <c r="AI1946">
        <v>0</v>
      </c>
      <c r="AJ1946">
        <v>0</v>
      </c>
    </row>
    <row r="1947" spans="1:36" x14ac:dyDescent="0.25">
      <c r="A1947" s="3" t="s">
        <v>149</v>
      </c>
      <c r="B1947" s="3" t="s">
        <v>426</v>
      </c>
      <c r="C1947" s="3" t="s">
        <v>290</v>
      </c>
      <c r="D1947" s="3">
        <v>2018</v>
      </c>
      <c r="E1947" s="3">
        <v>0</v>
      </c>
      <c r="F1947" t="s">
        <v>75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</row>
    <row r="1948" spans="1:36" x14ac:dyDescent="0.25">
      <c r="A1948" s="3" t="s">
        <v>149</v>
      </c>
      <c r="B1948" s="3" t="s">
        <v>426</v>
      </c>
      <c r="C1948" s="3" t="s">
        <v>290</v>
      </c>
      <c r="D1948" s="3">
        <v>2018</v>
      </c>
      <c r="E1948" s="3">
        <v>13</v>
      </c>
      <c r="F1948" t="s">
        <v>76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3</v>
      </c>
      <c r="AF1948">
        <v>0</v>
      </c>
      <c r="AG1948">
        <v>5</v>
      </c>
      <c r="AH1948" t="s">
        <v>13</v>
      </c>
      <c r="AI1948">
        <v>0</v>
      </c>
      <c r="AJ1948">
        <v>0</v>
      </c>
    </row>
    <row r="1949" spans="1:36" x14ac:dyDescent="0.25">
      <c r="A1949" s="3" t="s">
        <v>149</v>
      </c>
      <c r="B1949" s="3" t="s">
        <v>426</v>
      </c>
      <c r="C1949" s="3" t="s">
        <v>290</v>
      </c>
      <c r="D1949" s="3">
        <v>2018</v>
      </c>
      <c r="E1949" s="3" t="s">
        <v>77</v>
      </c>
      <c r="F1949" t="s">
        <v>78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3</v>
      </c>
      <c r="AF1949">
        <v>0</v>
      </c>
      <c r="AG1949">
        <v>5</v>
      </c>
      <c r="AH1949" t="s">
        <v>13</v>
      </c>
      <c r="AI1949">
        <v>0</v>
      </c>
      <c r="AJ1949">
        <v>0</v>
      </c>
    </row>
    <row r="1950" spans="1:36" x14ac:dyDescent="0.25">
      <c r="A1950" s="3" t="s">
        <v>149</v>
      </c>
      <c r="B1950" s="3" t="s">
        <v>426</v>
      </c>
      <c r="C1950" s="3" t="s">
        <v>290</v>
      </c>
      <c r="D1950" s="3">
        <v>2018</v>
      </c>
      <c r="E1950" s="3" t="s">
        <v>79</v>
      </c>
      <c r="F1950" t="s">
        <v>80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 t="s">
        <v>13</v>
      </c>
      <c r="AI1950">
        <v>0</v>
      </c>
      <c r="AJ1950">
        <v>0</v>
      </c>
    </row>
    <row r="1951" spans="1:36" x14ac:dyDescent="0.25">
      <c r="A1951" s="3" t="s">
        <v>149</v>
      </c>
      <c r="B1951" s="3" t="s">
        <v>426</v>
      </c>
      <c r="C1951" s="3" t="s">
        <v>290</v>
      </c>
      <c r="D1951" s="3">
        <v>2018</v>
      </c>
      <c r="E1951" s="3">
        <v>14</v>
      </c>
      <c r="F1951" t="s">
        <v>81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31</v>
      </c>
      <c r="R1951">
        <v>31</v>
      </c>
      <c r="S1951">
        <v>31</v>
      </c>
      <c r="T1951">
        <v>0</v>
      </c>
      <c r="U1951">
        <v>31</v>
      </c>
      <c r="V1951">
        <v>0</v>
      </c>
      <c r="W1951">
        <v>31</v>
      </c>
      <c r="X1951">
        <v>0</v>
      </c>
      <c r="Y1951">
        <v>31</v>
      </c>
      <c r="Z1951">
        <v>0</v>
      </c>
      <c r="AA1951">
        <v>31</v>
      </c>
      <c r="AB1951">
        <v>0</v>
      </c>
      <c r="AC1951">
        <v>31</v>
      </c>
      <c r="AD1951">
        <v>0</v>
      </c>
      <c r="AE1951">
        <v>75</v>
      </c>
      <c r="AF1951">
        <v>31</v>
      </c>
      <c r="AG1951">
        <v>131</v>
      </c>
      <c r="AH1951" t="s">
        <v>13</v>
      </c>
      <c r="AI1951">
        <v>0</v>
      </c>
      <c r="AJ1951">
        <v>0</v>
      </c>
    </row>
    <row r="1952" spans="1:36" x14ac:dyDescent="0.25">
      <c r="A1952" s="3" t="s">
        <v>149</v>
      </c>
      <c r="B1952" s="3" t="s">
        <v>426</v>
      </c>
      <c r="C1952" s="3" t="s">
        <v>290</v>
      </c>
      <c r="D1952" s="3">
        <v>2018</v>
      </c>
      <c r="E1952" s="3" t="s">
        <v>82</v>
      </c>
      <c r="F1952" t="s">
        <v>83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27</v>
      </c>
      <c r="AH1952" t="s">
        <v>13</v>
      </c>
      <c r="AI1952">
        <v>0</v>
      </c>
      <c r="AJ1952">
        <v>0</v>
      </c>
    </row>
    <row r="1953" spans="1:36" x14ac:dyDescent="0.25">
      <c r="A1953" s="3" t="s">
        <v>149</v>
      </c>
      <c r="B1953" s="3" t="s">
        <v>426</v>
      </c>
      <c r="C1953" s="3" t="s">
        <v>290</v>
      </c>
      <c r="D1953" s="3">
        <v>2018</v>
      </c>
      <c r="E1953" s="3" t="s">
        <v>84</v>
      </c>
      <c r="F1953" t="s">
        <v>85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1</v>
      </c>
      <c r="R1953">
        <v>1</v>
      </c>
      <c r="S1953">
        <v>1</v>
      </c>
      <c r="T1953">
        <v>0</v>
      </c>
      <c r="U1953">
        <v>1</v>
      </c>
      <c r="V1953">
        <v>0</v>
      </c>
      <c r="W1953">
        <v>1</v>
      </c>
      <c r="X1953">
        <v>0</v>
      </c>
      <c r="Y1953">
        <v>1</v>
      </c>
      <c r="Z1953">
        <v>0</v>
      </c>
      <c r="AA1953">
        <v>1</v>
      </c>
      <c r="AB1953">
        <v>0</v>
      </c>
      <c r="AC1953">
        <v>1</v>
      </c>
      <c r="AD1953">
        <v>0</v>
      </c>
      <c r="AE1953">
        <v>1</v>
      </c>
      <c r="AF1953">
        <v>1</v>
      </c>
      <c r="AG1953">
        <v>1</v>
      </c>
      <c r="AH1953" t="s">
        <v>13</v>
      </c>
      <c r="AI1953">
        <v>0</v>
      </c>
      <c r="AJ1953">
        <v>0</v>
      </c>
    </row>
    <row r="1954" spans="1:36" x14ac:dyDescent="0.25">
      <c r="A1954" s="3" t="s">
        <v>149</v>
      </c>
      <c r="B1954" s="3" t="s">
        <v>426</v>
      </c>
      <c r="C1954" s="3" t="s">
        <v>290</v>
      </c>
      <c r="D1954" s="3">
        <v>2018</v>
      </c>
      <c r="E1954" s="3" t="s">
        <v>86</v>
      </c>
      <c r="F1954" t="s">
        <v>87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 t="s">
        <v>13</v>
      </c>
      <c r="AI1954">
        <v>0</v>
      </c>
      <c r="AJ1954">
        <v>0</v>
      </c>
    </row>
    <row r="1955" spans="1:36" x14ac:dyDescent="0.25">
      <c r="A1955" s="3" t="s">
        <v>149</v>
      </c>
      <c r="B1955" s="3" t="s">
        <v>426</v>
      </c>
      <c r="C1955" s="3" t="s">
        <v>290</v>
      </c>
      <c r="D1955" s="3">
        <v>2018</v>
      </c>
      <c r="E1955" s="3" t="s">
        <v>88</v>
      </c>
      <c r="F1955" t="s">
        <v>89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31</v>
      </c>
      <c r="R1955">
        <v>31</v>
      </c>
      <c r="S1955">
        <v>31</v>
      </c>
      <c r="T1955">
        <v>0</v>
      </c>
      <c r="U1955">
        <v>31</v>
      </c>
      <c r="V1955">
        <v>0</v>
      </c>
      <c r="W1955">
        <v>31</v>
      </c>
      <c r="X1955">
        <v>0</v>
      </c>
      <c r="Y1955">
        <v>31</v>
      </c>
      <c r="Z1955">
        <v>0</v>
      </c>
      <c r="AA1955">
        <v>31</v>
      </c>
      <c r="AB1955">
        <v>0</v>
      </c>
      <c r="AC1955">
        <v>31</v>
      </c>
      <c r="AD1955">
        <v>0</v>
      </c>
      <c r="AE1955">
        <v>30</v>
      </c>
      <c r="AF1955">
        <v>31</v>
      </c>
      <c r="AG1955">
        <v>61</v>
      </c>
      <c r="AH1955" t="s">
        <v>13</v>
      </c>
      <c r="AI1955">
        <v>0</v>
      </c>
      <c r="AJ1955">
        <v>0</v>
      </c>
    </row>
    <row r="1956" spans="1:36" x14ac:dyDescent="0.25">
      <c r="A1956" s="3" t="s">
        <v>149</v>
      </c>
      <c r="B1956" s="3" t="s">
        <v>426</v>
      </c>
      <c r="C1956" s="3" t="s">
        <v>290</v>
      </c>
      <c r="D1956" s="3">
        <v>2018</v>
      </c>
      <c r="E1956" s="3" t="s">
        <v>90</v>
      </c>
      <c r="F1956" t="s">
        <v>91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45</v>
      </c>
      <c r="AF1956">
        <v>0</v>
      </c>
      <c r="AG1956">
        <v>45</v>
      </c>
      <c r="AH1956" t="s">
        <v>13</v>
      </c>
      <c r="AI1956">
        <v>0</v>
      </c>
      <c r="AJ1956">
        <v>0</v>
      </c>
    </row>
    <row r="1957" spans="1:36" x14ac:dyDescent="0.25">
      <c r="A1957" s="3" t="s">
        <v>149</v>
      </c>
      <c r="B1957" s="3" t="s">
        <v>426</v>
      </c>
      <c r="C1957" s="3" t="s">
        <v>290</v>
      </c>
      <c r="D1957" s="3">
        <v>2018</v>
      </c>
      <c r="E1957" s="3" t="s">
        <v>92</v>
      </c>
      <c r="F1957" t="s">
        <v>93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 t="s">
        <v>13</v>
      </c>
      <c r="AI1957">
        <v>0</v>
      </c>
      <c r="AJ1957">
        <v>0</v>
      </c>
    </row>
    <row r="1958" spans="1:36" x14ac:dyDescent="0.25">
      <c r="A1958" s="3" t="s">
        <v>149</v>
      </c>
      <c r="B1958" s="3" t="s">
        <v>426</v>
      </c>
      <c r="C1958" s="3" t="s">
        <v>290</v>
      </c>
      <c r="D1958" s="3">
        <v>2018</v>
      </c>
      <c r="E1958" s="3">
        <v>15</v>
      </c>
      <c r="F1958" t="s">
        <v>94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3</v>
      </c>
      <c r="R1958">
        <v>3</v>
      </c>
      <c r="S1958">
        <v>3</v>
      </c>
      <c r="T1958">
        <v>0</v>
      </c>
      <c r="U1958">
        <v>3</v>
      </c>
      <c r="V1958">
        <v>0</v>
      </c>
      <c r="W1958">
        <v>3</v>
      </c>
      <c r="X1958">
        <v>0</v>
      </c>
      <c r="Y1958">
        <v>3</v>
      </c>
      <c r="Z1958">
        <v>0</v>
      </c>
      <c r="AA1958">
        <v>3</v>
      </c>
      <c r="AB1958">
        <v>0</v>
      </c>
      <c r="AC1958">
        <v>3</v>
      </c>
      <c r="AD1958">
        <v>0</v>
      </c>
      <c r="AE1958">
        <v>0</v>
      </c>
      <c r="AF1958">
        <v>3</v>
      </c>
      <c r="AG1958">
        <v>29</v>
      </c>
      <c r="AH1958" t="s">
        <v>13</v>
      </c>
      <c r="AI1958">
        <v>0</v>
      </c>
      <c r="AJ1958">
        <v>0</v>
      </c>
    </row>
    <row r="1959" spans="1:36" x14ac:dyDescent="0.25">
      <c r="A1959" s="3" t="s">
        <v>149</v>
      </c>
      <c r="B1959" s="3" t="s">
        <v>426</v>
      </c>
      <c r="C1959" s="3" t="s">
        <v>290</v>
      </c>
      <c r="D1959" s="3">
        <v>2018</v>
      </c>
      <c r="E1959" s="3" t="s">
        <v>95</v>
      </c>
      <c r="F1959" t="s">
        <v>96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 t="s">
        <v>13</v>
      </c>
      <c r="AI1959">
        <v>0</v>
      </c>
      <c r="AJ1959">
        <v>0</v>
      </c>
    </row>
    <row r="1960" spans="1:36" x14ac:dyDescent="0.25">
      <c r="A1960" s="3" t="s">
        <v>149</v>
      </c>
      <c r="B1960" s="3" t="s">
        <v>426</v>
      </c>
      <c r="C1960" s="3" t="s">
        <v>290</v>
      </c>
      <c r="D1960" s="3">
        <v>2018</v>
      </c>
      <c r="E1960" s="3">
        <v>0</v>
      </c>
      <c r="F1960" t="s">
        <v>97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</row>
    <row r="1961" spans="1:36" x14ac:dyDescent="0.25">
      <c r="A1961" s="3" t="s">
        <v>149</v>
      </c>
      <c r="B1961" s="3" t="s">
        <v>426</v>
      </c>
      <c r="C1961" s="3" t="s">
        <v>290</v>
      </c>
      <c r="D1961" s="3">
        <v>2018</v>
      </c>
      <c r="E1961" s="3">
        <v>0</v>
      </c>
      <c r="F1961" t="s">
        <v>98</v>
      </c>
      <c r="G1961">
        <v>20</v>
      </c>
      <c r="H1961">
        <v>20</v>
      </c>
      <c r="I1961">
        <v>42</v>
      </c>
      <c r="J1961">
        <v>22</v>
      </c>
      <c r="K1961">
        <v>64</v>
      </c>
      <c r="L1961">
        <v>22</v>
      </c>
      <c r="M1961">
        <v>82</v>
      </c>
      <c r="N1961">
        <v>18</v>
      </c>
      <c r="O1961">
        <v>98</v>
      </c>
      <c r="P1961">
        <v>16</v>
      </c>
      <c r="Q1961">
        <v>140</v>
      </c>
      <c r="R1961">
        <v>42</v>
      </c>
      <c r="S1961">
        <v>140</v>
      </c>
      <c r="T1961">
        <v>0</v>
      </c>
      <c r="U1961">
        <v>140</v>
      </c>
      <c r="V1961">
        <v>0</v>
      </c>
      <c r="W1961">
        <v>140</v>
      </c>
      <c r="X1961">
        <v>0</v>
      </c>
      <c r="Y1961">
        <v>140</v>
      </c>
      <c r="Z1961">
        <v>0</v>
      </c>
      <c r="AA1961">
        <v>140</v>
      </c>
      <c r="AB1961">
        <v>0</v>
      </c>
      <c r="AC1961">
        <v>140</v>
      </c>
      <c r="AD1961">
        <v>0</v>
      </c>
      <c r="AE1961">
        <v>95</v>
      </c>
      <c r="AF1961">
        <v>140</v>
      </c>
      <c r="AG1961">
        <v>275</v>
      </c>
      <c r="AH1961" t="s">
        <v>13</v>
      </c>
      <c r="AI1961">
        <v>0</v>
      </c>
      <c r="AJ1961">
        <v>0</v>
      </c>
    </row>
    <row r="1962" spans="1:36" x14ac:dyDescent="0.25">
      <c r="A1962" s="3" t="s">
        <v>149</v>
      </c>
      <c r="B1962" s="3" t="s">
        <v>426</v>
      </c>
      <c r="C1962" s="3" t="s">
        <v>290</v>
      </c>
      <c r="D1962" s="3">
        <v>2018</v>
      </c>
      <c r="E1962" s="3">
        <v>0</v>
      </c>
      <c r="F1962" t="s">
        <v>99</v>
      </c>
      <c r="G1962">
        <v>28</v>
      </c>
      <c r="H1962">
        <v>28</v>
      </c>
      <c r="I1962">
        <v>39</v>
      </c>
      <c r="J1962">
        <v>11</v>
      </c>
      <c r="K1962">
        <v>66</v>
      </c>
      <c r="L1962">
        <v>27</v>
      </c>
      <c r="M1962">
        <v>107</v>
      </c>
      <c r="N1962">
        <v>41</v>
      </c>
      <c r="O1962">
        <v>157</v>
      </c>
      <c r="P1962">
        <v>50</v>
      </c>
      <c r="Q1962">
        <v>168</v>
      </c>
      <c r="R1962">
        <v>11</v>
      </c>
      <c r="S1962">
        <v>168</v>
      </c>
      <c r="T1962">
        <v>0</v>
      </c>
      <c r="U1962">
        <v>168</v>
      </c>
      <c r="V1962">
        <v>0</v>
      </c>
      <c r="W1962">
        <v>168</v>
      </c>
      <c r="X1962">
        <v>0</v>
      </c>
      <c r="Y1962">
        <v>168</v>
      </c>
      <c r="Z1962">
        <v>0</v>
      </c>
      <c r="AA1962">
        <v>168</v>
      </c>
      <c r="AB1962">
        <v>0</v>
      </c>
      <c r="AC1962">
        <v>168</v>
      </c>
      <c r="AD1962">
        <v>0</v>
      </c>
      <c r="AE1962">
        <v>128</v>
      </c>
      <c r="AF1962">
        <v>168</v>
      </c>
      <c r="AG1962">
        <v>318</v>
      </c>
      <c r="AH1962" t="s">
        <v>13</v>
      </c>
      <c r="AI1962">
        <v>0</v>
      </c>
      <c r="AJ1962">
        <v>0</v>
      </c>
    </row>
    <row r="1963" spans="1:36" x14ac:dyDescent="0.25">
      <c r="A1963" s="3" t="s">
        <v>149</v>
      </c>
      <c r="B1963" s="3" t="s">
        <v>426</v>
      </c>
      <c r="C1963" s="3" t="s">
        <v>290</v>
      </c>
      <c r="D1963" s="3">
        <v>2018</v>
      </c>
      <c r="E1963" s="3">
        <v>0</v>
      </c>
      <c r="F1963" t="s">
        <v>100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 t="s">
        <v>13</v>
      </c>
      <c r="AI1963">
        <v>0</v>
      </c>
      <c r="AJ1963">
        <v>0</v>
      </c>
    </row>
    <row r="1964" spans="1:36" x14ac:dyDescent="0.25">
      <c r="A1964" s="3" t="s">
        <v>149</v>
      </c>
      <c r="B1964" s="3" t="s">
        <v>426</v>
      </c>
      <c r="C1964" s="3" t="s">
        <v>290</v>
      </c>
      <c r="D1964" s="3">
        <v>2018</v>
      </c>
      <c r="E1964" s="3">
        <v>0</v>
      </c>
      <c r="F1964" t="s">
        <v>101</v>
      </c>
      <c r="G1964">
        <v>20</v>
      </c>
      <c r="H1964">
        <v>20</v>
      </c>
      <c r="I1964">
        <v>42</v>
      </c>
      <c r="J1964">
        <v>22</v>
      </c>
      <c r="K1964">
        <v>69</v>
      </c>
      <c r="L1964">
        <v>27</v>
      </c>
      <c r="M1964">
        <v>90</v>
      </c>
      <c r="N1964">
        <v>21</v>
      </c>
      <c r="O1964">
        <v>111</v>
      </c>
      <c r="P1964">
        <v>21</v>
      </c>
      <c r="Q1964">
        <v>156</v>
      </c>
      <c r="R1964">
        <v>45</v>
      </c>
      <c r="S1964">
        <v>156</v>
      </c>
      <c r="T1964">
        <v>0</v>
      </c>
      <c r="U1964">
        <v>156</v>
      </c>
      <c r="V1964">
        <v>0</v>
      </c>
      <c r="W1964">
        <v>156</v>
      </c>
      <c r="X1964">
        <v>0</v>
      </c>
      <c r="Y1964">
        <v>156</v>
      </c>
      <c r="Z1964">
        <v>0</v>
      </c>
      <c r="AA1964">
        <v>156</v>
      </c>
      <c r="AB1964">
        <v>0</v>
      </c>
      <c r="AC1964">
        <v>156</v>
      </c>
      <c r="AD1964">
        <v>0</v>
      </c>
      <c r="AE1964">
        <v>120</v>
      </c>
      <c r="AF1964">
        <v>156</v>
      </c>
      <c r="AG1964">
        <v>320</v>
      </c>
      <c r="AH1964" t="s">
        <v>13</v>
      </c>
      <c r="AI1964">
        <v>0</v>
      </c>
      <c r="AJ1964">
        <v>0</v>
      </c>
    </row>
    <row r="1965" spans="1:36" x14ac:dyDescent="0.25">
      <c r="A1965" s="3" t="s">
        <v>149</v>
      </c>
      <c r="B1965" s="3" t="s">
        <v>426</v>
      </c>
      <c r="C1965" s="3" t="s">
        <v>290</v>
      </c>
      <c r="D1965" s="3">
        <v>2018</v>
      </c>
      <c r="E1965" s="3">
        <v>0</v>
      </c>
      <c r="F1965" t="s">
        <v>102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31</v>
      </c>
      <c r="R1965">
        <v>31</v>
      </c>
      <c r="S1965">
        <v>31</v>
      </c>
      <c r="T1965">
        <v>0</v>
      </c>
      <c r="U1965">
        <v>31</v>
      </c>
      <c r="V1965">
        <v>0</v>
      </c>
      <c r="W1965">
        <v>31</v>
      </c>
      <c r="X1965">
        <v>0</v>
      </c>
      <c r="Y1965">
        <v>31</v>
      </c>
      <c r="Z1965">
        <v>0</v>
      </c>
      <c r="AA1965">
        <v>31</v>
      </c>
      <c r="AB1965">
        <v>0</v>
      </c>
      <c r="AC1965">
        <v>31</v>
      </c>
      <c r="AD1965">
        <v>0</v>
      </c>
      <c r="AE1965">
        <v>75</v>
      </c>
      <c r="AF1965">
        <v>31</v>
      </c>
      <c r="AG1965">
        <v>131</v>
      </c>
      <c r="AH1965" t="s">
        <v>13</v>
      </c>
      <c r="AI1965">
        <v>0</v>
      </c>
      <c r="AJ1965">
        <v>0</v>
      </c>
    </row>
    <row r="1966" spans="1:36" x14ac:dyDescent="0.25">
      <c r="A1966" s="3" t="s">
        <v>149</v>
      </c>
      <c r="B1966" s="3" t="s">
        <v>426</v>
      </c>
      <c r="C1966" s="3" t="s">
        <v>290</v>
      </c>
      <c r="D1966" s="3">
        <v>2018</v>
      </c>
      <c r="E1966" s="3">
        <v>0</v>
      </c>
      <c r="F1966" t="s">
        <v>103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 t="s">
        <v>13</v>
      </c>
      <c r="AI1966">
        <v>0</v>
      </c>
      <c r="AJ1966">
        <v>0</v>
      </c>
    </row>
    <row r="1967" spans="1:36" x14ac:dyDescent="0.25">
      <c r="A1967" s="3" t="s">
        <v>149</v>
      </c>
      <c r="B1967" s="3" t="s">
        <v>426</v>
      </c>
      <c r="C1967" s="3" t="s">
        <v>290</v>
      </c>
      <c r="D1967" s="3">
        <v>2018</v>
      </c>
      <c r="E1967" s="3">
        <v>0</v>
      </c>
      <c r="F1967" t="s">
        <v>104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</row>
    <row r="1968" spans="1:36" x14ac:dyDescent="0.25">
      <c r="A1968" s="3" t="s">
        <v>149</v>
      </c>
      <c r="B1968" s="3" t="s">
        <v>426</v>
      </c>
      <c r="C1968" s="3" t="s">
        <v>290</v>
      </c>
      <c r="D1968" s="3">
        <v>2018</v>
      </c>
      <c r="E1968" s="3">
        <v>16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 t="s">
        <v>13</v>
      </c>
      <c r="AI1968">
        <v>0</v>
      </c>
      <c r="AJ1968">
        <v>0</v>
      </c>
    </row>
    <row r="1969" spans="1:36" x14ac:dyDescent="0.25">
      <c r="A1969" s="3" t="s">
        <v>149</v>
      </c>
      <c r="B1969" s="3" t="s">
        <v>426</v>
      </c>
      <c r="C1969" s="3" t="s">
        <v>290</v>
      </c>
      <c r="D1969" s="3">
        <v>2018</v>
      </c>
      <c r="E1969" s="3">
        <v>17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 t="s">
        <v>13</v>
      </c>
      <c r="AI1969">
        <v>0</v>
      </c>
      <c r="AJ1969">
        <v>0</v>
      </c>
    </row>
    <row r="1970" spans="1:36" x14ac:dyDescent="0.25">
      <c r="A1970" s="3" t="s">
        <v>149</v>
      </c>
      <c r="B1970" s="3" t="s">
        <v>426</v>
      </c>
      <c r="C1970" s="3" t="s">
        <v>290</v>
      </c>
      <c r="D1970" s="3">
        <v>2018</v>
      </c>
      <c r="E1970" s="3">
        <v>18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 t="s">
        <v>13</v>
      </c>
      <c r="AI1970">
        <v>0</v>
      </c>
      <c r="AJ1970">
        <v>0</v>
      </c>
    </row>
    <row r="1971" spans="1:36" x14ac:dyDescent="0.25">
      <c r="A1971" s="3" t="s">
        <v>149</v>
      </c>
      <c r="B1971" s="3" t="s">
        <v>426</v>
      </c>
      <c r="C1971" s="3" t="s">
        <v>290</v>
      </c>
      <c r="D1971" s="3">
        <v>2018</v>
      </c>
      <c r="E1971" s="3">
        <v>19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 t="s">
        <v>13</v>
      </c>
      <c r="AI1971">
        <v>0</v>
      </c>
      <c r="AJ1971">
        <v>0</v>
      </c>
    </row>
    <row r="1972" spans="1:36" x14ac:dyDescent="0.25">
      <c r="A1972" s="3" t="s">
        <v>149</v>
      </c>
      <c r="B1972" s="3" t="s">
        <v>426</v>
      </c>
      <c r="C1972" s="3" t="s">
        <v>290</v>
      </c>
      <c r="D1972" s="3">
        <v>2018</v>
      </c>
      <c r="E1972" s="3">
        <v>20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 t="s">
        <v>13</v>
      </c>
      <c r="AI1972">
        <v>0</v>
      </c>
      <c r="AJ1972">
        <v>0</v>
      </c>
    </row>
    <row r="1973" spans="1:36" x14ac:dyDescent="0.25">
      <c r="A1973" s="3" t="s">
        <v>149</v>
      </c>
      <c r="B1973" s="3" t="s">
        <v>426</v>
      </c>
      <c r="C1973" s="3" t="s">
        <v>290</v>
      </c>
      <c r="D1973" s="3">
        <v>2018</v>
      </c>
      <c r="E1973" s="3">
        <v>21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 t="s">
        <v>13</v>
      </c>
      <c r="AI1973">
        <v>0</v>
      </c>
      <c r="AJ1973">
        <v>0</v>
      </c>
    </row>
    <row r="1974" spans="1:36" x14ac:dyDescent="0.25">
      <c r="A1974" s="3" t="s">
        <v>149</v>
      </c>
      <c r="B1974" s="3" t="s">
        <v>426</v>
      </c>
      <c r="C1974" s="3" t="s">
        <v>290</v>
      </c>
      <c r="D1974" s="3">
        <v>2018</v>
      </c>
      <c r="E1974" s="3">
        <v>22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 t="s">
        <v>13</v>
      </c>
      <c r="AI1974">
        <v>0</v>
      </c>
      <c r="AJ1974">
        <v>0</v>
      </c>
    </row>
    <row r="1975" spans="1:36" x14ac:dyDescent="0.25">
      <c r="A1975" s="3" t="s">
        <v>149</v>
      </c>
      <c r="B1975" s="3" t="s">
        <v>426</v>
      </c>
      <c r="C1975" s="3" t="s">
        <v>290</v>
      </c>
      <c r="D1975" s="3">
        <v>2018</v>
      </c>
      <c r="E1975" s="3">
        <v>23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 t="s">
        <v>13</v>
      </c>
      <c r="AI1975">
        <v>0</v>
      </c>
      <c r="AJ1975">
        <v>0</v>
      </c>
    </row>
    <row r="1976" spans="1:36" x14ac:dyDescent="0.25">
      <c r="A1976" s="3" t="s">
        <v>149</v>
      </c>
      <c r="B1976" s="3" t="s">
        <v>426</v>
      </c>
      <c r="C1976" s="3" t="s">
        <v>290</v>
      </c>
      <c r="D1976" s="3">
        <v>2018</v>
      </c>
      <c r="E1976" s="3">
        <v>24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 t="s">
        <v>13</v>
      </c>
      <c r="AI1976">
        <v>0</v>
      </c>
      <c r="AJ1976">
        <v>0</v>
      </c>
    </row>
    <row r="1977" spans="1:36" x14ac:dyDescent="0.25">
      <c r="A1977" s="3" t="s">
        <v>149</v>
      </c>
      <c r="B1977" s="3" t="s">
        <v>426</v>
      </c>
      <c r="C1977" s="3" t="s">
        <v>290</v>
      </c>
      <c r="D1977" s="3">
        <v>2018</v>
      </c>
      <c r="E1977" s="3">
        <v>25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 t="s">
        <v>13</v>
      </c>
      <c r="AI1977">
        <v>0</v>
      </c>
      <c r="AJ1977">
        <v>0</v>
      </c>
    </row>
    <row r="1978" spans="1:36" x14ac:dyDescent="0.25">
      <c r="A1978" s="3" t="s">
        <v>149</v>
      </c>
      <c r="B1978" s="3" t="s">
        <v>291</v>
      </c>
      <c r="C1978" s="3" t="s">
        <v>292</v>
      </c>
      <c r="D1978" s="3">
        <v>2018</v>
      </c>
      <c r="E1978" s="3">
        <v>0</v>
      </c>
      <c r="F1978" t="s">
        <v>12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</row>
    <row r="1979" spans="1:36" x14ac:dyDescent="0.25">
      <c r="A1979" s="3" t="s">
        <v>149</v>
      </c>
      <c r="B1979" s="3" t="s">
        <v>291</v>
      </c>
      <c r="C1979" s="3" t="s">
        <v>292</v>
      </c>
      <c r="D1979" s="3">
        <v>2018</v>
      </c>
      <c r="E1979" s="3">
        <v>1</v>
      </c>
      <c r="F1979" t="s">
        <v>14</v>
      </c>
      <c r="G1979">
        <v>0</v>
      </c>
      <c r="H1979">
        <v>0</v>
      </c>
      <c r="I1979">
        <v>4</v>
      </c>
      <c r="J1979">
        <v>4</v>
      </c>
      <c r="K1979">
        <v>7</v>
      </c>
      <c r="L1979">
        <v>3</v>
      </c>
      <c r="M1979">
        <v>11</v>
      </c>
      <c r="N1979">
        <v>4</v>
      </c>
      <c r="O1979">
        <v>11</v>
      </c>
      <c r="P1979">
        <v>0</v>
      </c>
      <c r="Q1979">
        <v>11</v>
      </c>
      <c r="R1979">
        <v>0</v>
      </c>
      <c r="S1979">
        <v>11</v>
      </c>
      <c r="T1979">
        <v>0</v>
      </c>
      <c r="U1979">
        <v>11</v>
      </c>
      <c r="V1979">
        <v>0</v>
      </c>
      <c r="W1979">
        <v>11</v>
      </c>
      <c r="X1979">
        <v>0</v>
      </c>
      <c r="Y1979">
        <v>11</v>
      </c>
      <c r="Z1979">
        <v>0</v>
      </c>
      <c r="AA1979">
        <v>11</v>
      </c>
      <c r="AB1979">
        <v>0</v>
      </c>
      <c r="AC1979">
        <v>11</v>
      </c>
      <c r="AD1979">
        <v>0</v>
      </c>
      <c r="AE1979">
        <v>0</v>
      </c>
      <c r="AF1979">
        <v>11</v>
      </c>
      <c r="AG1979">
        <v>56</v>
      </c>
      <c r="AH1979" t="s">
        <v>13</v>
      </c>
      <c r="AI1979">
        <v>0</v>
      </c>
      <c r="AJ1979">
        <v>0</v>
      </c>
    </row>
    <row r="1980" spans="1:36" x14ac:dyDescent="0.25">
      <c r="A1980" s="3" t="s">
        <v>149</v>
      </c>
      <c r="B1980" s="3" t="s">
        <v>291</v>
      </c>
      <c r="C1980" s="3" t="s">
        <v>292</v>
      </c>
      <c r="D1980" s="3">
        <v>2018</v>
      </c>
      <c r="E1980" s="3" t="s">
        <v>15</v>
      </c>
      <c r="F1980" t="s">
        <v>16</v>
      </c>
      <c r="G1980">
        <v>0</v>
      </c>
      <c r="H1980">
        <v>0</v>
      </c>
      <c r="I1980">
        <v>3</v>
      </c>
      <c r="J1980">
        <v>3</v>
      </c>
      <c r="K1980">
        <v>4</v>
      </c>
      <c r="L1980">
        <v>1</v>
      </c>
      <c r="M1980">
        <v>8</v>
      </c>
      <c r="N1980">
        <v>4</v>
      </c>
      <c r="O1980">
        <v>8</v>
      </c>
      <c r="P1980">
        <v>0</v>
      </c>
      <c r="Q1980">
        <v>8</v>
      </c>
      <c r="R1980">
        <v>0</v>
      </c>
      <c r="S1980">
        <v>8</v>
      </c>
      <c r="T1980">
        <v>0</v>
      </c>
      <c r="U1980">
        <v>8</v>
      </c>
      <c r="V1980">
        <v>0</v>
      </c>
      <c r="W1980">
        <v>8</v>
      </c>
      <c r="X1980">
        <v>0</v>
      </c>
      <c r="Y1980">
        <v>8</v>
      </c>
      <c r="Z1980">
        <v>0</v>
      </c>
      <c r="AA1980">
        <v>8</v>
      </c>
      <c r="AB1980">
        <v>0</v>
      </c>
      <c r="AC1980">
        <v>8</v>
      </c>
      <c r="AD1980">
        <v>0</v>
      </c>
      <c r="AE1980">
        <v>0</v>
      </c>
      <c r="AF1980">
        <v>8</v>
      </c>
      <c r="AG1980">
        <v>25</v>
      </c>
      <c r="AH1980" t="s">
        <v>13</v>
      </c>
      <c r="AI1980">
        <v>0</v>
      </c>
      <c r="AJ1980">
        <v>0</v>
      </c>
    </row>
    <row r="1981" spans="1:36" x14ac:dyDescent="0.25">
      <c r="A1981" s="3" t="s">
        <v>149</v>
      </c>
      <c r="B1981" s="3" t="s">
        <v>291</v>
      </c>
      <c r="C1981" s="3" t="s">
        <v>292</v>
      </c>
      <c r="D1981" s="3">
        <v>2018</v>
      </c>
      <c r="E1981" s="3" t="s">
        <v>17</v>
      </c>
      <c r="F1981" t="s">
        <v>18</v>
      </c>
      <c r="G1981">
        <v>0</v>
      </c>
      <c r="H1981">
        <v>0</v>
      </c>
      <c r="I1981">
        <v>2</v>
      </c>
      <c r="J1981">
        <v>2</v>
      </c>
      <c r="K1981">
        <v>2</v>
      </c>
      <c r="L1981">
        <v>0</v>
      </c>
      <c r="M1981">
        <v>2</v>
      </c>
      <c r="N1981">
        <v>0</v>
      </c>
      <c r="O1981">
        <v>2</v>
      </c>
      <c r="P1981">
        <v>0</v>
      </c>
      <c r="Q1981">
        <v>2</v>
      </c>
      <c r="R1981">
        <v>0</v>
      </c>
      <c r="S1981">
        <v>2</v>
      </c>
      <c r="T1981">
        <v>0</v>
      </c>
      <c r="U1981">
        <v>2</v>
      </c>
      <c r="V1981">
        <v>0</v>
      </c>
      <c r="W1981">
        <v>2</v>
      </c>
      <c r="X1981">
        <v>0</v>
      </c>
      <c r="Y1981">
        <v>2</v>
      </c>
      <c r="Z1981">
        <v>0</v>
      </c>
      <c r="AA1981">
        <v>2</v>
      </c>
      <c r="AB1981">
        <v>0</v>
      </c>
      <c r="AC1981">
        <v>2</v>
      </c>
      <c r="AD1981">
        <v>0</v>
      </c>
      <c r="AE1981">
        <v>0</v>
      </c>
      <c r="AF1981">
        <v>2</v>
      </c>
      <c r="AG1981">
        <v>11</v>
      </c>
      <c r="AH1981" t="s">
        <v>13</v>
      </c>
      <c r="AI1981">
        <v>0</v>
      </c>
      <c r="AJ1981">
        <v>0</v>
      </c>
    </row>
    <row r="1982" spans="1:36" x14ac:dyDescent="0.25">
      <c r="A1982" s="3" t="s">
        <v>149</v>
      </c>
      <c r="B1982" s="3" t="s">
        <v>291</v>
      </c>
      <c r="C1982" s="3" t="s">
        <v>292</v>
      </c>
      <c r="D1982" s="3">
        <v>2018</v>
      </c>
      <c r="E1982" s="3" t="s">
        <v>19</v>
      </c>
      <c r="F1982" t="s">
        <v>20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5</v>
      </c>
      <c r="AH1982" t="s">
        <v>13</v>
      </c>
      <c r="AI1982">
        <v>0</v>
      </c>
      <c r="AJ1982">
        <v>0</v>
      </c>
    </row>
    <row r="1983" spans="1:36" x14ac:dyDescent="0.25">
      <c r="A1983" s="3" t="s">
        <v>149</v>
      </c>
      <c r="B1983" s="3" t="s">
        <v>291</v>
      </c>
      <c r="C1983" s="3" t="s">
        <v>292</v>
      </c>
      <c r="D1983" s="3">
        <v>2018</v>
      </c>
      <c r="E1983" s="3">
        <v>2</v>
      </c>
      <c r="F1983" t="s">
        <v>21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 t="s">
        <v>13</v>
      </c>
      <c r="AI1983">
        <v>0</v>
      </c>
      <c r="AJ1983">
        <v>0</v>
      </c>
    </row>
    <row r="1984" spans="1:36" x14ac:dyDescent="0.25">
      <c r="A1984" s="3" t="s">
        <v>149</v>
      </c>
      <c r="B1984" s="3" t="s">
        <v>291</v>
      </c>
      <c r="C1984" s="3" t="s">
        <v>292</v>
      </c>
      <c r="D1984" s="3">
        <v>2018</v>
      </c>
      <c r="E1984" s="3" t="s">
        <v>22</v>
      </c>
      <c r="F1984" t="s">
        <v>16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 t="s">
        <v>13</v>
      </c>
      <c r="AI1984">
        <v>0</v>
      </c>
      <c r="AJ1984">
        <v>0</v>
      </c>
    </row>
    <row r="1985" spans="1:36" x14ac:dyDescent="0.25">
      <c r="A1985" s="3" t="s">
        <v>149</v>
      </c>
      <c r="B1985" s="3" t="s">
        <v>291</v>
      </c>
      <c r="C1985" s="3" t="s">
        <v>292</v>
      </c>
      <c r="D1985" s="3">
        <v>2018</v>
      </c>
      <c r="E1985" s="3" t="s">
        <v>23</v>
      </c>
      <c r="F1985" t="s">
        <v>20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 t="s">
        <v>13</v>
      </c>
      <c r="AI1985">
        <v>0</v>
      </c>
      <c r="AJ1985">
        <v>0</v>
      </c>
    </row>
    <row r="1986" spans="1:36" x14ac:dyDescent="0.25">
      <c r="A1986" s="3" t="s">
        <v>149</v>
      </c>
      <c r="B1986" s="3" t="s">
        <v>291</v>
      </c>
      <c r="C1986" s="3" t="s">
        <v>292</v>
      </c>
      <c r="D1986" s="3">
        <v>2018</v>
      </c>
      <c r="E1986" s="3">
        <v>3</v>
      </c>
      <c r="F1986" t="s">
        <v>24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1</v>
      </c>
      <c r="P1986">
        <v>1</v>
      </c>
      <c r="Q1986">
        <v>1</v>
      </c>
      <c r="R1986">
        <v>0</v>
      </c>
      <c r="S1986">
        <v>1</v>
      </c>
      <c r="T1986">
        <v>0</v>
      </c>
      <c r="U1986">
        <v>1</v>
      </c>
      <c r="V1986">
        <v>0</v>
      </c>
      <c r="W1986">
        <v>1</v>
      </c>
      <c r="X1986">
        <v>0</v>
      </c>
      <c r="Y1986">
        <v>1</v>
      </c>
      <c r="Z1986">
        <v>0</v>
      </c>
      <c r="AA1986">
        <v>1</v>
      </c>
      <c r="AB1986">
        <v>0</v>
      </c>
      <c r="AC1986">
        <v>1</v>
      </c>
      <c r="AD1986">
        <v>0</v>
      </c>
      <c r="AE1986">
        <v>0</v>
      </c>
      <c r="AF1986">
        <v>1</v>
      </c>
      <c r="AG1986">
        <v>1</v>
      </c>
      <c r="AH1986" t="s">
        <v>13</v>
      </c>
      <c r="AI1986">
        <v>0</v>
      </c>
      <c r="AJ1986">
        <v>0</v>
      </c>
    </row>
    <row r="1987" spans="1:36" x14ac:dyDescent="0.25">
      <c r="A1987" s="3" t="s">
        <v>149</v>
      </c>
      <c r="B1987" s="3" t="s">
        <v>291</v>
      </c>
      <c r="C1987" s="3" t="s">
        <v>292</v>
      </c>
      <c r="D1987" s="3">
        <v>2018</v>
      </c>
      <c r="E1987" s="3" t="s">
        <v>25</v>
      </c>
      <c r="F1987" t="s">
        <v>16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1</v>
      </c>
      <c r="P1987">
        <v>1</v>
      </c>
      <c r="Q1987">
        <v>1</v>
      </c>
      <c r="R1987">
        <v>0</v>
      </c>
      <c r="S1987">
        <v>1</v>
      </c>
      <c r="T1987">
        <v>0</v>
      </c>
      <c r="U1987">
        <v>1</v>
      </c>
      <c r="V1987">
        <v>0</v>
      </c>
      <c r="W1987">
        <v>1</v>
      </c>
      <c r="X1987">
        <v>0</v>
      </c>
      <c r="Y1987">
        <v>1</v>
      </c>
      <c r="Z1987">
        <v>0</v>
      </c>
      <c r="AA1987">
        <v>1</v>
      </c>
      <c r="AB1987">
        <v>0</v>
      </c>
      <c r="AC1987">
        <v>1</v>
      </c>
      <c r="AD1987">
        <v>0</v>
      </c>
      <c r="AE1987">
        <v>0</v>
      </c>
      <c r="AF1987">
        <v>1</v>
      </c>
      <c r="AG1987">
        <v>1</v>
      </c>
      <c r="AH1987" t="s">
        <v>13</v>
      </c>
      <c r="AI1987">
        <v>0</v>
      </c>
      <c r="AJ1987">
        <v>0</v>
      </c>
    </row>
    <row r="1988" spans="1:36" x14ac:dyDescent="0.25">
      <c r="A1988" s="3" t="s">
        <v>149</v>
      </c>
      <c r="B1988" s="3" t="s">
        <v>291</v>
      </c>
      <c r="C1988" s="3" t="s">
        <v>292</v>
      </c>
      <c r="D1988" s="3">
        <v>2018</v>
      </c>
      <c r="E1988" s="3" t="s">
        <v>26</v>
      </c>
      <c r="F1988" t="s">
        <v>20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 t="s">
        <v>13</v>
      </c>
      <c r="AI1988">
        <v>0</v>
      </c>
      <c r="AJ1988">
        <v>0</v>
      </c>
    </row>
    <row r="1989" spans="1:36" x14ac:dyDescent="0.25">
      <c r="A1989" s="3" t="s">
        <v>149</v>
      </c>
      <c r="B1989" s="3" t="s">
        <v>291</v>
      </c>
      <c r="C1989" s="3" t="s">
        <v>292</v>
      </c>
      <c r="D1989" s="3">
        <v>2018</v>
      </c>
      <c r="E1989" s="3">
        <v>4</v>
      </c>
      <c r="F1989" t="s">
        <v>27</v>
      </c>
      <c r="G1989">
        <v>0</v>
      </c>
      <c r="H1989">
        <v>0</v>
      </c>
      <c r="I1989">
        <v>1</v>
      </c>
      <c r="J1989">
        <v>1</v>
      </c>
      <c r="K1989">
        <v>1</v>
      </c>
      <c r="L1989">
        <v>0</v>
      </c>
      <c r="M1989">
        <v>2</v>
      </c>
      <c r="N1989">
        <v>1</v>
      </c>
      <c r="O1989">
        <v>2</v>
      </c>
      <c r="P1989">
        <v>0</v>
      </c>
      <c r="Q1989">
        <v>2</v>
      </c>
      <c r="R1989">
        <v>0</v>
      </c>
      <c r="S1989">
        <v>2</v>
      </c>
      <c r="T1989">
        <v>0</v>
      </c>
      <c r="U1989">
        <v>2</v>
      </c>
      <c r="V1989">
        <v>0</v>
      </c>
      <c r="W1989">
        <v>2</v>
      </c>
      <c r="X1989">
        <v>0</v>
      </c>
      <c r="Y1989">
        <v>2</v>
      </c>
      <c r="Z1989">
        <v>0</v>
      </c>
      <c r="AA1989">
        <v>2</v>
      </c>
      <c r="AB1989">
        <v>0</v>
      </c>
      <c r="AC1989">
        <v>2</v>
      </c>
      <c r="AD1989">
        <v>0</v>
      </c>
      <c r="AE1989">
        <v>0</v>
      </c>
      <c r="AF1989">
        <v>2</v>
      </c>
      <c r="AG1989">
        <v>7</v>
      </c>
      <c r="AH1989" t="s">
        <v>13</v>
      </c>
      <c r="AI1989">
        <v>0</v>
      </c>
      <c r="AJ1989">
        <v>0</v>
      </c>
    </row>
    <row r="1990" spans="1:36" x14ac:dyDescent="0.25">
      <c r="A1990" s="3" t="s">
        <v>149</v>
      </c>
      <c r="B1990" s="3" t="s">
        <v>291</v>
      </c>
      <c r="C1990" s="3" t="s">
        <v>292</v>
      </c>
      <c r="D1990" s="3">
        <v>2018</v>
      </c>
      <c r="E1990" s="3" t="s">
        <v>28</v>
      </c>
      <c r="F1990" t="s">
        <v>16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1</v>
      </c>
      <c r="N1990">
        <v>1</v>
      </c>
      <c r="O1990">
        <v>1</v>
      </c>
      <c r="P1990">
        <v>0</v>
      </c>
      <c r="Q1990">
        <v>1</v>
      </c>
      <c r="R1990">
        <v>0</v>
      </c>
      <c r="S1990">
        <v>1</v>
      </c>
      <c r="T1990">
        <v>0</v>
      </c>
      <c r="U1990">
        <v>1</v>
      </c>
      <c r="V1990">
        <v>0</v>
      </c>
      <c r="W1990">
        <v>1</v>
      </c>
      <c r="X1990">
        <v>0</v>
      </c>
      <c r="Y1990">
        <v>1</v>
      </c>
      <c r="Z1990">
        <v>0</v>
      </c>
      <c r="AA1990">
        <v>1</v>
      </c>
      <c r="AB1990">
        <v>0</v>
      </c>
      <c r="AC1990">
        <v>1</v>
      </c>
      <c r="AD1990">
        <v>0</v>
      </c>
      <c r="AE1990">
        <v>0</v>
      </c>
      <c r="AF1990">
        <v>1</v>
      </c>
      <c r="AG1990">
        <v>1</v>
      </c>
      <c r="AH1990" t="s">
        <v>13</v>
      </c>
      <c r="AI1990">
        <v>0</v>
      </c>
      <c r="AJ1990">
        <v>0</v>
      </c>
    </row>
    <row r="1991" spans="1:36" x14ac:dyDescent="0.25">
      <c r="A1991" s="3" t="s">
        <v>149</v>
      </c>
      <c r="B1991" s="3" t="s">
        <v>291</v>
      </c>
      <c r="C1991" s="3" t="s">
        <v>292</v>
      </c>
      <c r="D1991" s="3">
        <v>2018</v>
      </c>
      <c r="E1991" s="3" t="s">
        <v>29</v>
      </c>
      <c r="F1991" t="s">
        <v>20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 t="s">
        <v>13</v>
      </c>
      <c r="AI1991">
        <v>0</v>
      </c>
      <c r="AJ1991">
        <v>0</v>
      </c>
    </row>
    <row r="1992" spans="1:36" x14ac:dyDescent="0.25">
      <c r="A1992" s="3" t="s">
        <v>149</v>
      </c>
      <c r="B1992" s="3" t="s">
        <v>291</v>
      </c>
      <c r="C1992" s="3" t="s">
        <v>292</v>
      </c>
      <c r="D1992" s="3">
        <v>2018</v>
      </c>
      <c r="E1992" s="3">
        <v>5</v>
      </c>
      <c r="F1992" t="s">
        <v>30</v>
      </c>
      <c r="G1992">
        <v>0</v>
      </c>
      <c r="H1992">
        <v>0</v>
      </c>
      <c r="I1992">
        <v>4</v>
      </c>
      <c r="J1992">
        <v>4</v>
      </c>
      <c r="K1992">
        <v>15</v>
      </c>
      <c r="L1992">
        <v>11</v>
      </c>
      <c r="M1992">
        <v>20</v>
      </c>
      <c r="N1992">
        <v>5</v>
      </c>
      <c r="O1992">
        <v>24</v>
      </c>
      <c r="P1992">
        <v>4</v>
      </c>
      <c r="Q1992">
        <v>27</v>
      </c>
      <c r="R1992">
        <v>3</v>
      </c>
      <c r="S1992">
        <v>27</v>
      </c>
      <c r="T1992">
        <v>0</v>
      </c>
      <c r="U1992">
        <v>27</v>
      </c>
      <c r="V1992">
        <v>0</v>
      </c>
      <c r="W1992">
        <v>27</v>
      </c>
      <c r="X1992">
        <v>0</v>
      </c>
      <c r="Y1992">
        <v>27</v>
      </c>
      <c r="Z1992">
        <v>0</v>
      </c>
      <c r="AA1992">
        <v>27</v>
      </c>
      <c r="AB1992">
        <v>0</v>
      </c>
      <c r="AC1992">
        <v>27</v>
      </c>
      <c r="AD1992">
        <v>0</v>
      </c>
      <c r="AE1992">
        <v>0</v>
      </c>
      <c r="AF1992">
        <v>27</v>
      </c>
      <c r="AG1992">
        <v>43</v>
      </c>
      <c r="AH1992" t="s">
        <v>13</v>
      </c>
      <c r="AI1992">
        <v>0</v>
      </c>
      <c r="AJ1992">
        <v>0</v>
      </c>
    </row>
    <row r="1993" spans="1:36" x14ac:dyDescent="0.25">
      <c r="A1993" s="3" t="s">
        <v>149</v>
      </c>
      <c r="B1993" s="3" t="s">
        <v>291</v>
      </c>
      <c r="C1993" s="3" t="s">
        <v>292</v>
      </c>
      <c r="D1993" s="3">
        <v>2018</v>
      </c>
      <c r="E1993" s="3" t="s">
        <v>31</v>
      </c>
      <c r="F1993" t="s">
        <v>32</v>
      </c>
      <c r="G1993">
        <v>0</v>
      </c>
      <c r="H1993">
        <v>0</v>
      </c>
      <c r="I1993">
        <v>4</v>
      </c>
      <c r="J1993">
        <v>4</v>
      </c>
      <c r="K1993">
        <v>15</v>
      </c>
      <c r="L1993">
        <v>11</v>
      </c>
      <c r="M1993">
        <v>20</v>
      </c>
      <c r="N1993">
        <v>5</v>
      </c>
      <c r="O1993">
        <v>22</v>
      </c>
      <c r="P1993">
        <v>2</v>
      </c>
      <c r="Q1993">
        <v>24</v>
      </c>
      <c r="R1993">
        <v>2</v>
      </c>
      <c r="S1993">
        <v>24</v>
      </c>
      <c r="T1993">
        <v>0</v>
      </c>
      <c r="U1993">
        <v>24</v>
      </c>
      <c r="V1993">
        <v>0</v>
      </c>
      <c r="W1993">
        <v>24</v>
      </c>
      <c r="X1993">
        <v>0</v>
      </c>
      <c r="Y1993">
        <v>24</v>
      </c>
      <c r="Z1993">
        <v>0</v>
      </c>
      <c r="AA1993">
        <v>24</v>
      </c>
      <c r="AB1993">
        <v>0</v>
      </c>
      <c r="AC1993">
        <v>24</v>
      </c>
      <c r="AD1993">
        <v>0</v>
      </c>
      <c r="AE1993">
        <v>0</v>
      </c>
      <c r="AF1993">
        <v>24</v>
      </c>
      <c r="AG1993">
        <v>24</v>
      </c>
      <c r="AH1993" t="s">
        <v>13</v>
      </c>
      <c r="AI1993">
        <v>0</v>
      </c>
      <c r="AJ1993">
        <v>0</v>
      </c>
    </row>
    <row r="1994" spans="1:36" x14ac:dyDescent="0.25">
      <c r="A1994" s="3" t="s">
        <v>149</v>
      </c>
      <c r="B1994" s="3" t="s">
        <v>291</v>
      </c>
      <c r="C1994" s="3" t="s">
        <v>292</v>
      </c>
      <c r="D1994" s="3">
        <v>2018</v>
      </c>
      <c r="E1994" s="3" t="s">
        <v>33</v>
      </c>
      <c r="F1994" t="s">
        <v>34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 t="s">
        <v>13</v>
      </c>
      <c r="AI1994">
        <v>0</v>
      </c>
      <c r="AJ1994">
        <v>0</v>
      </c>
    </row>
    <row r="1995" spans="1:36" x14ac:dyDescent="0.25">
      <c r="A1995" s="3" t="s">
        <v>149</v>
      </c>
      <c r="B1995" s="3" t="s">
        <v>291</v>
      </c>
      <c r="C1995" s="3" t="s">
        <v>292</v>
      </c>
      <c r="D1995" s="3">
        <v>2018</v>
      </c>
      <c r="E1995" s="3" t="s">
        <v>35</v>
      </c>
      <c r="F1995" t="s">
        <v>36</v>
      </c>
      <c r="G1995">
        <v>0</v>
      </c>
      <c r="H1995">
        <v>0</v>
      </c>
      <c r="I1995">
        <v>4</v>
      </c>
      <c r="J1995">
        <v>4</v>
      </c>
      <c r="K1995">
        <v>15</v>
      </c>
      <c r="L1995">
        <v>11</v>
      </c>
      <c r="M1995">
        <v>15</v>
      </c>
      <c r="N1995">
        <v>0</v>
      </c>
      <c r="O1995">
        <v>18</v>
      </c>
      <c r="P1995">
        <v>3</v>
      </c>
      <c r="Q1995">
        <v>18</v>
      </c>
      <c r="R1995">
        <v>0</v>
      </c>
      <c r="S1995">
        <v>18</v>
      </c>
      <c r="T1995">
        <v>0</v>
      </c>
      <c r="U1995">
        <v>18</v>
      </c>
      <c r="V1995">
        <v>0</v>
      </c>
      <c r="W1995">
        <v>18</v>
      </c>
      <c r="X1995">
        <v>0</v>
      </c>
      <c r="Y1995">
        <v>18</v>
      </c>
      <c r="Z1995">
        <v>0</v>
      </c>
      <c r="AA1995">
        <v>18</v>
      </c>
      <c r="AB1995">
        <v>0</v>
      </c>
      <c r="AC1995">
        <v>18</v>
      </c>
      <c r="AD1995">
        <v>0</v>
      </c>
      <c r="AE1995">
        <v>0</v>
      </c>
      <c r="AF1995">
        <v>18</v>
      </c>
      <c r="AG1995">
        <v>26</v>
      </c>
      <c r="AH1995" t="s">
        <v>13</v>
      </c>
      <c r="AI1995">
        <v>0</v>
      </c>
      <c r="AJ1995">
        <v>0</v>
      </c>
    </row>
    <row r="1996" spans="1:36" x14ac:dyDescent="0.25">
      <c r="A1996" s="3" t="s">
        <v>149</v>
      </c>
      <c r="B1996" s="3" t="s">
        <v>291</v>
      </c>
      <c r="C1996" s="3" t="s">
        <v>292</v>
      </c>
      <c r="D1996" s="3">
        <v>2018</v>
      </c>
      <c r="E1996" s="3" t="s">
        <v>37</v>
      </c>
      <c r="F1996" t="s">
        <v>38</v>
      </c>
      <c r="G1996">
        <v>0</v>
      </c>
      <c r="H1996">
        <v>0</v>
      </c>
      <c r="I1996">
        <v>4</v>
      </c>
      <c r="J1996">
        <v>4</v>
      </c>
      <c r="K1996">
        <v>15</v>
      </c>
      <c r="L1996">
        <v>11</v>
      </c>
      <c r="M1996">
        <v>20</v>
      </c>
      <c r="N1996">
        <v>5</v>
      </c>
      <c r="O1996">
        <v>22</v>
      </c>
      <c r="P1996">
        <v>2</v>
      </c>
      <c r="Q1996">
        <v>23</v>
      </c>
      <c r="R1996">
        <v>1</v>
      </c>
      <c r="S1996">
        <v>23</v>
      </c>
      <c r="T1996">
        <v>0</v>
      </c>
      <c r="U1996">
        <v>23</v>
      </c>
      <c r="V1996">
        <v>0</v>
      </c>
      <c r="W1996">
        <v>23</v>
      </c>
      <c r="X1996">
        <v>0</v>
      </c>
      <c r="Y1996">
        <v>23</v>
      </c>
      <c r="Z1996">
        <v>0</v>
      </c>
      <c r="AA1996">
        <v>23</v>
      </c>
      <c r="AB1996">
        <v>0</v>
      </c>
      <c r="AC1996">
        <v>23</v>
      </c>
      <c r="AD1996">
        <v>0</v>
      </c>
      <c r="AE1996">
        <v>0</v>
      </c>
      <c r="AF1996">
        <v>23</v>
      </c>
      <c r="AG1996">
        <v>39</v>
      </c>
      <c r="AH1996" t="s">
        <v>13</v>
      </c>
      <c r="AI1996">
        <v>0</v>
      </c>
      <c r="AJ1996">
        <v>0</v>
      </c>
    </row>
    <row r="1997" spans="1:36" x14ac:dyDescent="0.25">
      <c r="A1997" s="3" t="s">
        <v>149</v>
      </c>
      <c r="B1997" s="3" t="s">
        <v>291</v>
      </c>
      <c r="C1997" s="3" t="s">
        <v>292</v>
      </c>
      <c r="D1997" s="3">
        <v>2018</v>
      </c>
      <c r="E1997" s="3" t="s">
        <v>39</v>
      </c>
      <c r="F1997" t="s">
        <v>40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1</v>
      </c>
      <c r="P1997">
        <v>1</v>
      </c>
      <c r="Q1997">
        <v>1</v>
      </c>
      <c r="R1997">
        <v>0</v>
      </c>
      <c r="S1997">
        <v>1</v>
      </c>
      <c r="T1997">
        <v>0</v>
      </c>
      <c r="U1997">
        <v>1</v>
      </c>
      <c r="V1997">
        <v>0</v>
      </c>
      <c r="W1997">
        <v>1</v>
      </c>
      <c r="X1997">
        <v>0</v>
      </c>
      <c r="Y1997">
        <v>1</v>
      </c>
      <c r="Z1997">
        <v>0</v>
      </c>
      <c r="AA1997">
        <v>1</v>
      </c>
      <c r="AB1997">
        <v>0</v>
      </c>
      <c r="AC1997">
        <v>1</v>
      </c>
      <c r="AD1997">
        <v>0</v>
      </c>
      <c r="AE1997">
        <v>0</v>
      </c>
      <c r="AF1997">
        <v>1</v>
      </c>
      <c r="AG1997">
        <v>1</v>
      </c>
      <c r="AH1997" t="s">
        <v>13</v>
      </c>
      <c r="AI1997">
        <v>0</v>
      </c>
      <c r="AJ1997">
        <v>0</v>
      </c>
    </row>
    <row r="1998" spans="1:36" x14ac:dyDescent="0.25">
      <c r="A1998" s="3" t="s">
        <v>149</v>
      </c>
      <c r="B1998" s="3" t="s">
        <v>291</v>
      </c>
      <c r="C1998" s="3" t="s">
        <v>292</v>
      </c>
      <c r="D1998" s="3">
        <v>2018</v>
      </c>
      <c r="E1998" s="3" t="s">
        <v>41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 t="s">
        <v>13</v>
      </c>
      <c r="AI1998">
        <v>0</v>
      </c>
      <c r="AJ1998">
        <v>0</v>
      </c>
    </row>
    <row r="1999" spans="1:36" x14ac:dyDescent="0.25">
      <c r="A1999" s="3" t="s">
        <v>149</v>
      </c>
      <c r="B1999" s="3" t="s">
        <v>291</v>
      </c>
      <c r="C1999" s="3" t="s">
        <v>292</v>
      </c>
      <c r="D1999" s="3">
        <v>2018</v>
      </c>
      <c r="E1999" s="3">
        <v>6</v>
      </c>
      <c r="F1999" t="s">
        <v>42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 t="s">
        <v>13</v>
      </c>
      <c r="AI1999">
        <v>0</v>
      </c>
      <c r="AJ1999">
        <v>0</v>
      </c>
    </row>
    <row r="2000" spans="1:36" x14ac:dyDescent="0.25">
      <c r="A2000" s="3" t="s">
        <v>149</v>
      </c>
      <c r="B2000" s="3" t="s">
        <v>291</v>
      </c>
      <c r="C2000" s="3" t="s">
        <v>292</v>
      </c>
      <c r="D2000" s="3">
        <v>2018</v>
      </c>
      <c r="E2000" s="3" t="s">
        <v>43</v>
      </c>
      <c r="F2000" t="s">
        <v>44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 t="s">
        <v>13</v>
      </c>
      <c r="AI2000">
        <v>0</v>
      </c>
      <c r="AJ2000">
        <v>0</v>
      </c>
    </row>
    <row r="2001" spans="1:36" x14ac:dyDescent="0.25">
      <c r="A2001" s="3" t="s">
        <v>149</v>
      </c>
      <c r="B2001" s="3" t="s">
        <v>291</v>
      </c>
      <c r="C2001" s="3" t="s">
        <v>292</v>
      </c>
      <c r="D2001" s="3">
        <v>2018</v>
      </c>
      <c r="E2001" s="3" t="s">
        <v>45</v>
      </c>
      <c r="F2001" t="s">
        <v>46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 t="s">
        <v>13</v>
      </c>
      <c r="AI2001">
        <v>0</v>
      </c>
      <c r="AJ2001">
        <v>0</v>
      </c>
    </row>
    <row r="2002" spans="1:36" x14ac:dyDescent="0.25">
      <c r="A2002" s="3" t="s">
        <v>149</v>
      </c>
      <c r="B2002" s="3" t="s">
        <v>291</v>
      </c>
      <c r="C2002" s="3" t="s">
        <v>292</v>
      </c>
      <c r="D2002" s="3">
        <v>2018</v>
      </c>
      <c r="E2002" s="3" t="s">
        <v>47</v>
      </c>
      <c r="F2002" t="s">
        <v>48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 t="s">
        <v>13</v>
      </c>
      <c r="AI2002">
        <v>0</v>
      </c>
      <c r="AJ2002">
        <v>0</v>
      </c>
    </row>
    <row r="2003" spans="1:36" x14ac:dyDescent="0.25">
      <c r="A2003" s="3" t="s">
        <v>149</v>
      </c>
      <c r="B2003" s="3" t="s">
        <v>291</v>
      </c>
      <c r="C2003" s="3" t="s">
        <v>292</v>
      </c>
      <c r="D2003" s="3">
        <v>2018</v>
      </c>
      <c r="E2003" s="3">
        <v>7</v>
      </c>
      <c r="F2003" t="s">
        <v>49</v>
      </c>
      <c r="G2003">
        <v>0</v>
      </c>
      <c r="H2003">
        <v>0</v>
      </c>
      <c r="I2003">
        <v>23</v>
      </c>
      <c r="J2003">
        <v>23</v>
      </c>
      <c r="K2003">
        <v>85</v>
      </c>
      <c r="L2003">
        <v>62</v>
      </c>
      <c r="M2003">
        <v>153</v>
      </c>
      <c r="N2003">
        <v>68</v>
      </c>
      <c r="O2003">
        <v>194</v>
      </c>
      <c r="P2003">
        <v>41</v>
      </c>
      <c r="Q2003">
        <v>214</v>
      </c>
      <c r="R2003">
        <v>20</v>
      </c>
      <c r="S2003">
        <v>214</v>
      </c>
      <c r="T2003">
        <v>0</v>
      </c>
      <c r="U2003">
        <v>214</v>
      </c>
      <c r="V2003">
        <v>0</v>
      </c>
      <c r="W2003">
        <v>214</v>
      </c>
      <c r="X2003">
        <v>0</v>
      </c>
      <c r="Y2003">
        <v>214</v>
      </c>
      <c r="Z2003">
        <v>0</v>
      </c>
      <c r="AA2003">
        <v>214</v>
      </c>
      <c r="AB2003">
        <v>0</v>
      </c>
      <c r="AC2003">
        <v>214</v>
      </c>
      <c r="AD2003">
        <v>0</v>
      </c>
      <c r="AE2003">
        <v>0</v>
      </c>
      <c r="AF2003">
        <v>214</v>
      </c>
      <c r="AG2003">
        <v>355</v>
      </c>
      <c r="AH2003" t="s">
        <v>13</v>
      </c>
      <c r="AI2003">
        <v>0</v>
      </c>
      <c r="AJ2003">
        <v>0</v>
      </c>
    </row>
    <row r="2004" spans="1:36" x14ac:dyDescent="0.25">
      <c r="A2004" s="3" t="s">
        <v>149</v>
      </c>
      <c r="B2004" s="3" t="s">
        <v>291</v>
      </c>
      <c r="C2004" s="3" t="s">
        <v>292</v>
      </c>
      <c r="D2004" s="3">
        <v>2018</v>
      </c>
      <c r="E2004" s="3" t="s">
        <v>50</v>
      </c>
      <c r="F2004" t="s">
        <v>44</v>
      </c>
      <c r="G2004">
        <v>0</v>
      </c>
      <c r="H2004">
        <v>0</v>
      </c>
      <c r="I2004">
        <v>12</v>
      </c>
      <c r="J2004">
        <v>12</v>
      </c>
      <c r="K2004">
        <v>29</v>
      </c>
      <c r="L2004">
        <v>17</v>
      </c>
      <c r="M2004">
        <v>41</v>
      </c>
      <c r="N2004">
        <v>12</v>
      </c>
      <c r="O2004">
        <v>48</v>
      </c>
      <c r="P2004">
        <v>7</v>
      </c>
      <c r="Q2004">
        <v>54</v>
      </c>
      <c r="R2004">
        <v>6</v>
      </c>
      <c r="S2004">
        <v>54</v>
      </c>
      <c r="T2004">
        <v>0</v>
      </c>
      <c r="U2004">
        <v>54</v>
      </c>
      <c r="V2004">
        <v>0</v>
      </c>
      <c r="W2004">
        <v>54</v>
      </c>
      <c r="X2004">
        <v>0</v>
      </c>
      <c r="Y2004">
        <v>54</v>
      </c>
      <c r="Z2004">
        <v>0</v>
      </c>
      <c r="AA2004">
        <v>54</v>
      </c>
      <c r="AB2004">
        <v>0</v>
      </c>
      <c r="AC2004">
        <v>54</v>
      </c>
      <c r="AD2004">
        <v>0</v>
      </c>
      <c r="AE2004">
        <v>0</v>
      </c>
      <c r="AF2004">
        <v>54</v>
      </c>
      <c r="AG2004">
        <v>210</v>
      </c>
      <c r="AH2004" t="s">
        <v>13</v>
      </c>
      <c r="AI2004">
        <v>0</v>
      </c>
      <c r="AJ2004">
        <v>0</v>
      </c>
    </row>
    <row r="2005" spans="1:36" x14ac:dyDescent="0.25">
      <c r="A2005" s="3" t="s">
        <v>149</v>
      </c>
      <c r="B2005" s="3" t="s">
        <v>291</v>
      </c>
      <c r="C2005" s="3" t="s">
        <v>292</v>
      </c>
      <c r="D2005" s="3">
        <v>2018</v>
      </c>
      <c r="E2005" s="3" t="s">
        <v>51</v>
      </c>
      <c r="F2005" t="s">
        <v>46</v>
      </c>
      <c r="G2005">
        <v>0</v>
      </c>
      <c r="H2005">
        <v>0</v>
      </c>
      <c r="I2005">
        <v>30</v>
      </c>
      <c r="J2005">
        <v>30</v>
      </c>
      <c r="K2005">
        <v>72</v>
      </c>
      <c r="L2005">
        <v>42</v>
      </c>
      <c r="M2005">
        <v>82</v>
      </c>
      <c r="N2005">
        <v>10</v>
      </c>
      <c r="O2005">
        <v>116</v>
      </c>
      <c r="P2005">
        <v>34</v>
      </c>
      <c r="Q2005">
        <v>137</v>
      </c>
      <c r="R2005">
        <v>21</v>
      </c>
      <c r="S2005">
        <v>137</v>
      </c>
      <c r="T2005">
        <v>0</v>
      </c>
      <c r="U2005">
        <v>137</v>
      </c>
      <c r="V2005">
        <v>0</v>
      </c>
      <c r="W2005">
        <v>137</v>
      </c>
      <c r="X2005">
        <v>0</v>
      </c>
      <c r="Y2005">
        <v>137</v>
      </c>
      <c r="Z2005">
        <v>0</v>
      </c>
      <c r="AA2005">
        <v>137</v>
      </c>
      <c r="AB2005">
        <v>0</v>
      </c>
      <c r="AC2005">
        <v>137</v>
      </c>
      <c r="AD2005">
        <v>0</v>
      </c>
      <c r="AE2005">
        <v>0</v>
      </c>
      <c r="AF2005">
        <v>137</v>
      </c>
      <c r="AG2005">
        <v>308</v>
      </c>
      <c r="AH2005" t="s">
        <v>13</v>
      </c>
      <c r="AI2005">
        <v>0</v>
      </c>
      <c r="AJ2005">
        <v>0</v>
      </c>
    </row>
    <row r="2006" spans="1:36" x14ac:dyDescent="0.25">
      <c r="A2006" s="3" t="s">
        <v>149</v>
      </c>
      <c r="B2006" s="3" t="s">
        <v>291</v>
      </c>
      <c r="C2006" s="3" t="s">
        <v>292</v>
      </c>
      <c r="D2006" s="3">
        <v>2018</v>
      </c>
      <c r="E2006" s="3" t="s">
        <v>52</v>
      </c>
      <c r="F2006" t="s">
        <v>53</v>
      </c>
      <c r="G2006">
        <v>0</v>
      </c>
      <c r="H2006">
        <v>0</v>
      </c>
      <c r="I2006">
        <v>4</v>
      </c>
      <c r="J2006">
        <v>4</v>
      </c>
      <c r="K2006">
        <v>4</v>
      </c>
      <c r="L2006">
        <v>0</v>
      </c>
      <c r="M2006">
        <v>7</v>
      </c>
      <c r="N2006">
        <v>3</v>
      </c>
      <c r="O2006">
        <v>11</v>
      </c>
      <c r="P2006">
        <v>4</v>
      </c>
      <c r="Q2006">
        <v>11</v>
      </c>
      <c r="R2006">
        <v>0</v>
      </c>
      <c r="S2006">
        <v>11</v>
      </c>
      <c r="T2006">
        <v>0</v>
      </c>
      <c r="U2006">
        <v>11</v>
      </c>
      <c r="V2006">
        <v>0</v>
      </c>
      <c r="W2006">
        <v>11</v>
      </c>
      <c r="X2006">
        <v>0</v>
      </c>
      <c r="Y2006">
        <v>11</v>
      </c>
      <c r="Z2006">
        <v>0</v>
      </c>
      <c r="AA2006">
        <v>11</v>
      </c>
      <c r="AB2006">
        <v>0</v>
      </c>
      <c r="AC2006">
        <v>11</v>
      </c>
      <c r="AD2006">
        <v>0</v>
      </c>
      <c r="AE2006">
        <v>0</v>
      </c>
      <c r="AF2006">
        <v>11</v>
      </c>
      <c r="AG2006">
        <v>64</v>
      </c>
      <c r="AH2006" t="s">
        <v>13</v>
      </c>
      <c r="AI2006">
        <v>0</v>
      </c>
      <c r="AJ2006">
        <v>0</v>
      </c>
    </row>
    <row r="2007" spans="1:36" x14ac:dyDescent="0.25">
      <c r="A2007" s="3" t="s">
        <v>149</v>
      </c>
      <c r="B2007" s="3" t="s">
        <v>291</v>
      </c>
      <c r="C2007" s="3" t="s">
        <v>292</v>
      </c>
      <c r="D2007" s="3">
        <v>2018</v>
      </c>
      <c r="E2007" s="3">
        <v>8</v>
      </c>
      <c r="F2007" t="s">
        <v>54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 t="s">
        <v>13</v>
      </c>
      <c r="AI2007">
        <v>0</v>
      </c>
      <c r="AJ2007">
        <v>0</v>
      </c>
    </row>
    <row r="2008" spans="1:36" x14ac:dyDescent="0.25">
      <c r="A2008" s="3" t="s">
        <v>149</v>
      </c>
      <c r="B2008" s="3" t="s">
        <v>291</v>
      </c>
      <c r="C2008" s="3" t="s">
        <v>292</v>
      </c>
      <c r="D2008" s="3">
        <v>2018</v>
      </c>
      <c r="E2008" s="3" t="s">
        <v>55</v>
      </c>
      <c r="F2008" t="s">
        <v>16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 t="s">
        <v>13</v>
      </c>
      <c r="AI2008">
        <v>0</v>
      </c>
      <c r="AJ2008">
        <v>0</v>
      </c>
    </row>
    <row r="2009" spans="1:36" x14ac:dyDescent="0.25">
      <c r="A2009" s="3" t="s">
        <v>149</v>
      </c>
      <c r="B2009" s="3" t="s">
        <v>291</v>
      </c>
      <c r="C2009" s="3" t="s">
        <v>292</v>
      </c>
      <c r="D2009" s="3">
        <v>2018</v>
      </c>
      <c r="E2009" s="3" t="s">
        <v>56</v>
      </c>
      <c r="F2009" t="s">
        <v>20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 t="s">
        <v>13</v>
      </c>
      <c r="AI2009">
        <v>0</v>
      </c>
      <c r="AJ2009">
        <v>0</v>
      </c>
    </row>
    <row r="2010" spans="1:36" x14ac:dyDescent="0.25">
      <c r="A2010" s="3" t="s">
        <v>149</v>
      </c>
      <c r="B2010" s="3" t="s">
        <v>291</v>
      </c>
      <c r="C2010" s="3" t="s">
        <v>292</v>
      </c>
      <c r="D2010" s="3">
        <v>2018</v>
      </c>
      <c r="E2010" s="3" t="s">
        <v>57</v>
      </c>
      <c r="F2010" t="s">
        <v>58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 t="s">
        <v>13</v>
      </c>
      <c r="AI2010">
        <v>0</v>
      </c>
      <c r="AJ2010">
        <v>0</v>
      </c>
    </row>
    <row r="2011" spans="1:36" x14ac:dyDescent="0.25">
      <c r="A2011" s="3" t="s">
        <v>149</v>
      </c>
      <c r="B2011" s="3" t="s">
        <v>291</v>
      </c>
      <c r="C2011" s="3" t="s">
        <v>292</v>
      </c>
      <c r="D2011" s="3">
        <v>2018</v>
      </c>
      <c r="E2011" s="3">
        <v>9</v>
      </c>
      <c r="F2011" t="s">
        <v>59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 t="s">
        <v>13</v>
      </c>
      <c r="AI2011">
        <v>0</v>
      </c>
      <c r="AJ2011">
        <v>0</v>
      </c>
    </row>
    <row r="2012" spans="1:36" x14ac:dyDescent="0.25">
      <c r="A2012" s="3" t="s">
        <v>149</v>
      </c>
      <c r="B2012" s="3" t="s">
        <v>291</v>
      </c>
      <c r="C2012" s="3" t="s">
        <v>292</v>
      </c>
      <c r="D2012" s="3">
        <v>2018</v>
      </c>
      <c r="E2012" s="3">
        <v>10</v>
      </c>
      <c r="F2012" t="s">
        <v>60</v>
      </c>
      <c r="G2012">
        <v>0</v>
      </c>
      <c r="H2012">
        <v>0</v>
      </c>
      <c r="I2012">
        <v>11</v>
      </c>
      <c r="J2012">
        <v>11</v>
      </c>
      <c r="K2012">
        <v>37</v>
      </c>
      <c r="L2012">
        <v>26</v>
      </c>
      <c r="M2012">
        <v>39</v>
      </c>
      <c r="N2012">
        <v>2</v>
      </c>
      <c r="O2012">
        <v>68</v>
      </c>
      <c r="P2012">
        <v>29</v>
      </c>
      <c r="Q2012">
        <v>82</v>
      </c>
      <c r="R2012">
        <v>14</v>
      </c>
      <c r="S2012">
        <v>82</v>
      </c>
      <c r="T2012">
        <v>0</v>
      </c>
      <c r="U2012">
        <v>82</v>
      </c>
      <c r="V2012">
        <v>0</v>
      </c>
      <c r="W2012">
        <v>82</v>
      </c>
      <c r="X2012">
        <v>0</v>
      </c>
      <c r="Y2012">
        <v>82</v>
      </c>
      <c r="Z2012">
        <v>0</v>
      </c>
      <c r="AA2012">
        <v>82</v>
      </c>
      <c r="AB2012">
        <v>0</v>
      </c>
      <c r="AC2012">
        <v>82</v>
      </c>
      <c r="AD2012">
        <v>0</v>
      </c>
      <c r="AE2012">
        <v>0</v>
      </c>
      <c r="AF2012">
        <v>82</v>
      </c>
      <c r="AG2012">
        <v>154</v>
      </c>
      <c r="AH2012" t="s">
        <v>13</v>
      </c>
      <c r="AI2012">
        <v>0</v>
      </c>
      <c r="AJ2012">
        <v>0</v>
      </c>
    </row>
    <row r="2013" spans="1:36" x14ac:dyDescent="0.25">
      <c r="A2013" s="3" t="s">
        <v>149</v>
      </c>
      <c r="B2013" s="3" t="s">
        <v>291</v>
      </c>
      <c r="C2013" s="3" t="s">
        <v>292</v>
      </c>
      <c r="D2013" s="3">
        <v>2018</v>
      </c>
      <c r="E2013" s="3">
        <v>11</v>
      </c>
      <c r="F2013" t="s">
        <v>61</v>
      </c>
      <c r="G2013">
        <v>0</v>
      </c>
      <c r="H2013">
        <v>0</v>
      </c>
      <c r="I2013">
        <v>8</v>
      </c>
      <c r="J2013">
        <v>8</v>
      </c>
      <c r="K2013">
        <v>26</v>
      </c>
      <c r="L2013">
        <v>18</v>
      </c>
      <c r="M2013">
        <v>28</v>
      </c>
      <c r="N2013">
        <v>2</v>
      </c>
      <c r="O2013">
        <v>52</v>
      </c>
      <c r="P2013">
        <v>24</v>
      </c>
      <c r="Q2013">
        <v>61</v>
      </c>
      <c r="R2013">
        <v>9</v>
      </c>
      <c r="S2013">
        <v>61</v>
      </c>
      <c r="T2013">
        <v>0</v>
      </c>
      <c r="U2013">
        <v>61</v>
      </c>
      <c r="V2013">
        <v>0</v>
      </c>
      <c r="W2013">
        <v>61</v>
      </c>
      <c r="X2013">
        <v>0</v>
      </c>
      <c r="Y2013">
        <v>61</v>
      </c>
      <c r="Z2013">
        <v>0</v>
      </c>
      <c r="AA2013">
        <v>61</v>
      </c>
      <c r="AB2013">
        <v>0</v>
      </c>
      <c r="AC2013">
        <v>61</v>
      </c>
      <c r="AD2013">
        <v>0</v>
      </c>
      <c r="AE2013">
        <v>0</v>
      </c>
      <c r="AF2013">
        <v>61</v>
      </c>
      <c r="AG2013">
        <v>99</v>
      </c>
      <c r="AH2013" t="s">
        <v>13</v>
      </c>
      <c r="AI2013">
        <v>0</v>
      </c>
      <c r="AJ2013">
        <v>0</v>
      </c>
    </row>
    <row r="2014" spans="1:36" x14ac:dyDescent="0.25">
      <c r="A2014" s="3" t="s">
        <v>149</v>
      </c>
      <c r="B2014" s="3" t="s">
        <v>291</v>
      </c>
      <c r="C2014" s="3" t="s">
        <v>292</v>
      </c>
      <c r="D2014" s="3">
        <v>2018</v>
      </c>
      <c r="E2014" s="3" t="s">
        <v>62</v>
      </c>
      <c r="F2014" t="s">
        <v>63</v>
      </c>
      <c r="G2014">
        <v>0</v>
      </c>
      <c r="H2014">
        <v>0</v>
      </c>
      <c r="I2014">
        <v>3</v>
      </c>
      <c r="J2014">
        <v>3</v>
      </c>
      <c r="K2014">
        <v>6</v>
      </c>
      <c r="L2014">
        <v>3</v>
      </c>
      <c r="M2014">
        <v>10</v>
      </c>
      <c r="N2014">
        <v>4</v>
      </c>
      <c r="O2014">
        <v>22</v>
      </c>
      <c r="P2014">
        <v>12</v>
      </c>
      <c r="Q2014">
        <v>23</v>
      </c>
      <c r="R2014">
        <v>1</v>
      </c>
      <c r="S2014">
        <v>23</v>
      </c>
      <c r="T2014">
        <v>0</v>
      </c>
      <c r="U2014">
        <v>23</v>
      </c>
      <c r="V2014">
        <v>0</v>
      </c>
      <c r="W2014">
        <v>23</v>
      </c>
      <c r="X2014">
        <v>0</v>
      </c>
      <c r="Y2014">
        <v>23</v>
      </c>
      <c r="Z2014">
        <v>0</v>
      </c>
      <c r="AA2014">
        <v>23</v>
      </c>
      <c r="AB2014">
        <v>0</v>
      </c>
      <c r="AC2014">
        <v>23</v>
      </c>
      <c r="AD2014">
        <v>0</v>
      </c>
      <c r="AE2014">
        <v>0</v>
      </c>
      <c r="AF2014">
        <v>23</v>
      </c>
      <c r="AG2014">
        <v>33</v>
      </c>
      <c r="AH2014" t="s">
        <v>13</v>
      </c>
      <c r="AI2014">
        <v>0</v>
      </c>
      <c r="AJ2014">
        <v>0</v>
      </c>
    </row>
    <row r="2015" spans="1:36" x14ac:dyDescent="0.25">
      <c r="A2015" s="3" t="s">
        <v>149</v>
      </c>
      <c r="B2015" s="3" t="s">
        <v>291</v>
      </c>
      <c r="C2015" s="3" t="s">
        <v>292</v>
      </c>
      <c r="D2015" s="3">
        <v>2018</v>
      </c>
      <c r="E2015" s="3" t="s">
        <v>64</v>
      </c>
      <c r="F2015" t="s">
        <v>65</v>
      </c>
      <c r="G2015">
        <v>0</v>
      </c>
      <c r="H2015">
        <v>0</v>
      </c>
      <c r="I2015">
        <v>3</v>
      </c>
      <c r="J2015">
        <v>3</v>
      </c>
      <c r="K2015">
        <v>4</v>
      </c>
      <c r="L2015">
        <v>1</v>
      </c>
      <c r="M2015">
        <v>8</v>
      </c>
      <c r="N2015">
        <v>4</v>
      </c>
      <c r="O2015">
        <v>18</v>
      </c>
      <c r="P2015">
        <v>10</v>
      </c>
      <c r="Q2015">
        <v>19</v>
      </c>
      <c r="R2015">
        <v>1</v>
      </c>
      <c r="S2015">
        <v>19</v>
      </c>
      <c r="T2015">
        <v>0</v>
      </c>
      <c r="U2015">
        <v>19</v>
      </c>
      <c r="V2015">
        <v>0</v>
      </c>
      <c r="W2015">
        <v>19</v>
      </c>
      <c r="X2015">
        <v>0</v>
      </c>
      <c r="Y2015">
        <v>19</v>
      </c>
      <c r="Z2015">
        <v>0</v>
      </c>
      <c r="AA2015">
        <v>19</v>
      </c>
      <c r="AB2015">
        <v>0</v>
      </c>
      <c r="AC2015">
        <v>19</v>
      </c>
      <c r="AD2015">
        <v>0</v>
      </c>
      <c r="AE2015">
        <v>0</v>
      </c>
      <c r="AF2015">
        <v>19</v>
      </c>
      <c r="AG2015">
        <v>33</v>
      </c>
      <c r="AH2015" t="s">
        <v>13</v>
      </c>
      <c r="AI2015">
        <v>0</v>
      </c>
      <c r="AJ2015">
        <v>0</v>
      </c>
    </row>
    <row r="2016" spans="1:36" x14ac:dyDescent="0.25">
      <c r="A2016" s="3" t="s">
        <v>149</v>
      </c>
      <c r="B2016" s="3" t="s">
        <v>291</v>
      </c>
      <c r="C2016" s="3" t="s">
        <v>292</v>
      </c>
      <c r="D2016" s="3">
        <v>2018</v>
      </c>
      <c r="E2016" s="3" t="s">
        <v>66</v>
      </c>
      <c r="F2016" t="s">
        <v>20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 t="s">
        <v>13</v>
      </c>
      <c r="AI2016">
        <v>0</v>
      </c>
      <c r="AJ2016">
        <v>0</v>
      </c>
    </row>
    <row r="2017" spans="1:36" x14ac:dyDescent="0.25">
      <c r="A2017" s="3" t="s">
        <v>149</v>
      </c>
      <c r="B2017" s="3" t="s">
        <v>291</v>
      </c>
      <c r="C2017" s="3" t="s">
        <v>292</v>
      </c>
      <c r="D2017" s="3">
        <v>2018</v>
      </c>
      <c r="E2017" s="3" t="s">
        <v>67</v>
      </c>
      <c r="F2017" t="s">
        <v>18</v>
      </c>
      <c r="G2017">
        <v>0</v>
      </c>
      <c r="H2017">
        <v>0</v>
      </c>
      <c r="I2017">
        <v>2</v>
      </c>
      <c r="J2017">
        <v>2</v>
      </c>
      <c r="K2017">
        <v>4</v>
      </c>
      <c r="L2017">
        <v>2</v>
      </c>
      <c r="M2017">
        <v>4</v>
      </c>
      <c r="N2017">
        <v>0</v>
      </c>
      <c r="O2017">
        <v>4</v>
      </c>
      <c r="P2017">
        <v>0</v>
      </c>
      <c r="Q2017">
        <v>4</v>
      </c>
      <c r="R2017">
        <v>0</v>
      </c>
      <c r="S2017">
        <v>4</v>
      </c>
      <c r="T2017">
        <v>0</v>
      </c>
      <c r="U2017">
        <v>4</v>
      </c>
      <c r="V2017">
        <v>0</v>
      </c>
      <c r="W2017">
        <v>4</v>
      </c>
      <c r="X2017">
        <v>0</v>
      </c>
      <c r="Y2017">
        <v>4</v>
      </c>
      <c r="Z2017">
        <v>0</v>
      </c>
      <c r="AA2017">
        <v>4</v>
      </c>
      <c r="AB2017">
        <v>0</v>
      </c>
      <c r="AC2017">
        <v>4</v>
      </c>
      <c r="AD2017">
        <v>0</v>
      </c>
      <c r="AE2017">
        <v>0</v>
      </c>
      <c r="AF2017">
        <v>4</v>
      </c>
      <c r="AG2017">
        <v>7</v>
      </c>
      <c r="AH2017" t="s">
        <v>13</v>
      </c>
      <c r="AI2017">
        <v>0</v>
      </c>
      <c r="AJ2017">
        <v>0</v>
      </c>
    </row>
    <row r="2018" spans="1:36" x14ac:dyDescent="0.25">
      <c r="A2018" s="3" t="s">
        <v>149</v>
      </c>
      <c r="B2018" s="3" t="s">
        <v>291</v>
      </c>
      <c r="C2018" s="3" t="s">
        <v>292</v>
      </c>
      <c r="D2018" s="3">
        <v>2018</v>
      </c>
      <c r="E2018" s="3">
        <v>12</v>
      </c>
      <c r="F2018" t="s">
        <v>68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 t="s">
        <v>13</v>
      </c>
      <c r="AI2018">
        <v>0</v>
      </c>
      <c r="AJ2018">
        <v>0</v>
      </c>
    </row>
    <row r="2019" spans="1:36" x14ac:dyDescent="0.25">
      <c r="A2019" s="3" t="s">
        <v>149</v>
      </c>
      <c r="B2019" s="3" t="s">
        <v>291</v>
      </c>
      <c r="C2019" s="3" t="s">
        <v>292</v>
      </c>
      <c r="D2019" s="3">
        <v>2018</v>
      </c>
      <c r="E2019" s="3" t="s">
        <v>69</v>
      </c>
      <c r="F2019" t="s">
        <v>70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 t="s">
        <v>13</v>
      </c>
      <c r="AI2019">
        <v>0</v>
      </c>
      <c r="AJ2019">
        <v>0</v>
      </c>
    </row>
    <row r="2020" spans="1:36" x14ac:dyDescent="0.25">
      <c r="A2020" s="3" t="s">
        <v>149</v>
      </c>
      <c r="B2020" s="3" t="s">
        <v>291</v>
      </c>
      <c r="C2020" s="3" t="s">
        <v>292</v>
      </c>
      <c r="D2020" s="3">
        <v>2018</v>
      </c>
      <c r="E2020" s="3" t="s">
        <v>71</v>
      </c>
      <c r="F2020" t="s">
        <v>72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 t="s">
        <v>13</v>
      </c>
      <c r="AI2020">
        <v>0</v>
      </c>
      <c r="AJ2020">
        <v>0</v>
      </c>
    </row>
    <row r="2021" spans="1:36" x14ac:dyDescent="0.25">
      <c r="A2021" s="3" t="s">
        <v>149</v>
      </c>
      <c r="B2021" s="3" t="s">
        <v>291</v>
      </c>
      <c r="C2021" s="3" t="s">
        <v>292</v>
      </c>
      <c r="D2021" s="3">
        <v>2018</v>
      </c>
      <c r="E2021" s="3" t="s">
        <v>73</v>
      </c>
      <c r="F2021" t="s">
        <v>16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 t="s">
        <v>13</v>
      </c>
      <c r="AI2021">
        <v>0</v>
      </c>
      <c r="AJ2021">
        <v>0</v>
      </c>
    </row>
    <row r="2022" spans="1:36" x14ac:dyDescent="0.25">
      <c r="A2022" s="3" t="s">
        <v>149</v>
      </c>
      <c r="B2022" s="3" t="s">
        <v>291</v>
      </c>
      <c r="C2022" s="3" t="s">
        <v>292</v>
      </c>
      <c r="D2022" s="3">
        <v>2018</v>
      </c>
      <c r="E2022" s="3" t="s">
        <v>74</v>
      </c>
      <c r="F2022" t="s">
        <v>20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 t="s">
        <v>13</v>
      </c>
      <c r="AI2022">
        <v>0</v>
      </c>
      <c r="AJ2022">
        <v>0</v>
      </c>
    </row>
    <row r="2023" spans="1:36" x14ac:dyDescent="0.25">
      <c r="A2023" s="3" t="s">
        <v>149</v>
      </c>
      <c r="B2023" s="3" t="s">
        <v>291</v>
      </c>
      <c r="C2023" s="3" t="s">
        <v>292</v>
      </c>
      <c r="D2023" s="3">
        <v>2018</v>
      </c>
      <c r="E2023" s="3">
        <v>0</v>
      </c>
      <c r="F2023" t="s">
        <v>75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</row>
    <row r="2024" spans="1:36" x14ac:dyDescent="0.25">
      <c r="A2024" s="3" t="s">
        <v>149</v>
      </c>
      <c r="B2024" s="3" t="s">
        <v>291</v>
      </c>
      <c r="C2024" s="3" t="s">
        <v>292</v>
      </c>
      <c r="D2024" s="3">
        <v>2018</v>
      </c>
      <c r="E2024" s="3">
        <v>13</v>
      </c>
      <c r="F2024" t="s">
        <v>76</v>
      </c>
      <c r="G2024">
        <v>0</v>
      </c>
      <c r="H2024">
        <v>0</v>
      </c>
      <c r="I2024">
        <v>0</v>
      </c>
      <c r="J2024">
        <v>0</v>
      </c>
      <c r="K2024">
        <v>2</v>
      </c>
      <c r="L2024">
        <v>2</v>
      </c>
      <c r="M2024">
        <v>3</v>
      </c>
      <c r="N2024">
        <v>1</v>
      </c>
      <c r="O2024">
        <v>5</v>
      </c>
      <c r="P2024">
        <v>2</v>
      </c>
      <c r="Q2024">
        <v>5</v>
      </c>
      <c r="R2024">
        <v>0</v>
      </c>
      <c r="S2024">
        <v>5</v>
      </c>
      <c r="T2024">
        <v>0</v>
      </c>
      <c r="U2024">
        <v>5</v>
      </c>
      <c r="V2024">
        <v>0</v>
      </c>
      <c r="W2024">
        <v>5</v>
      </c>
      <c r="X2024">
        <v>0</v>
      </c>
      <c r="Y2024">
        <v>5</v>
      </c>
      <c r="Z2024">
        <v>0</v>
      </c>
      <c r="AA2024">
        <v>5</v>
      </c>
      <c r="AB2024">
        <v>0</v>
      </c>
      <c r="AC2024">
        <v>5</v>
      </c>
      <c r="AD2024">
        <v>0</v>
      </c>
      <c r="AE2024">
        <v>0</v>
      </c>
      <c r="AF2024">
        <v>5</v>
      </c>
      <c r="AG2024">
        <v>10</v>
      </c>
      <c r="AH2024" t="s">
        <v>13</v>
      </c>
      <c r="AI2024">
        <v>0</v>
      </c>
      <c r="AJ2024">
        <v>0</v>
      </c>
    </row>
    <row r="2025" spans="1:36" x14ac:dyDescent="0.25">
      <c r="A2025" s="3" t="s">
        <v>149</v>
      </c>
      <c r="B2025" s="3" t="s">
        <v>291</v>
      </c>
      <c r="C2025" s="3" t="s">
        <v>292</v>
      </c>
      <c r="D2025" s="3">
        <v>2018</v>
      </c>
      <c r="E2025" s="3" t="s">
        <v>77</v>
      </c>
      <c r="F2025" t="s">
        <v>78</v>
      </c>
      <c r="G2025">
        <v>0</v>
      </c>
      <c r="H2025">
        <v>0</v>
      </c>
      <c r="I2025">
        <v>0</v>
      </c>
      <c r="J2025">
        <v>0</v>
      </c>
      <c r="K2025">
        <v>1</v>
      </c>
      <c r="L2025">
        <v>1</v>
      </c>
      <c r="M2025">
        <v>2</v>
      </c>
      <c r="N2025">
        <v>1</v>
      </c>
      <c r="O2025">
        <v>4</v>
      </c>
      <c r="P2025">
        <v>2</v>
      </c>
      <c r="Q2025">
        <v>4</v>
      </c>
      <c r="R2025">
        <v>0</v>
      </c>
      <c r="S2025">
        <v>4</v>
      </c>
      <c r="T2025">
        <v>0</v>
      </c>
      <c r="U2025">
        <v>4</v>
      </c>
      <c r="V2025">
        <v>0</v>
      </c>
      <c r="W2025">
        <v>4</v>
      </c>
      <c r="X2025">
        <v>0</v>
      </c>
      <c r="Y2025">
        <v>4</v>
      </c>
      <c r="Z2025">
        <v>0</v>
      </c>
      <c r="AA2025">
        <v>4</v>
      </c>
      <c r="AB2025">
        <v>0</v>
      </c>
      <c r="AC2025">
        <v>4</v>
      </c>
      <c r="AD2025">
        <v>0</v>
      </c>
      <c r="AE2025">
        <v>0</v>
      </c>
      <c r="AF2025">
        <v>4</v>
      </c>
      <c r="AG2025">
        <v>11</v>
      </c>
      <c r="AH2025" t="s">
        <v>13</v>
      </c>
      <c r="AI2025">
        <v>0</v>
      </c>
      <c r="AJ2025">
        <v>0</v>
      </c>
    </row>
    <row r="2026" spans="1:36" x14ac:dyDescent="0.25">
      <c r="A2026" s="3" t="s">
        <v>149</v>
      </c>
      <c r="B2026" s="3" t="s">
        <v>291</v>
      </c>
      <c r="C2026" s="3" t="s">
        <v>292</v>
      </c>
      <c r="D2026" s="3">
        <v>2018</v>
      </c>
      <c r="E2026" s="3" t="s">
        <v>79</v>
      </c>
      <c r="F2026" t="s">
        <v>80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 t="s">
        <v>13</v>
      </c>
      <c r="AI2026">
        <v>0</v>
      </c>
      <c r="AJ2026">
        <v>0</v>
      </c>
    </row>
    <row r="2027" spans="1:36" x14ac:dyDescent="0.25">
      <c r="A2027" s="3" t="s">
        <v>149</v>
      </c>
      <c r="B2027" s="3" t="s">
        <v>291</v>
      </c>
      <c r="C2027" s="3" t="s">
        <v>292</v>
      </c>
      <c r="D2027" s="3">
        <v>2018</v>
      </c>
      <c r="E2027" s="3">
        <v>14</v>
      </c>
      <c r="F2027" t="s">
        <v>81</v>
      </c>
      <c r="G2027">
        <v>0</v>
      </c>
      <c r="H2027">
        <v>0</v>
      </c>
      <c r="I2027">
        <v>0</v>
      </c>
      <c r="J2027">
        <v>0</v>
      </c>
      <c r="K2027">
        <v>97</v>
      </c>
      <c r="L2027">
        <v>97</v>
      </c>
      <c r="M2027">
        <v>152</v>
      </c>
      <c r="N2027">
        <v>55</v>
      </c>
      <c r="O2027">
        <v>199</v>
      </c>
      <c r="P2027">
        <v>47</v>
      </c>
      <c r="Q2027">
        <v>199</v>
      </c>
      <c r="R2027">
        <v>0</v>
      </c>
      <c r="S2027">
        <v>199</v>
      </c>
      <c r="T2027">
        <v>0</v>
      </c>
      <c r="U2027">
        <v>199</v>
      </c>
      <c r="V2027">
        <v>0</v>
      </c>
      <c r="W2027">
        <v>199</v>
      </c>
      <c r="X2027">
        <v>0</v>
      </c>
      <c r="Y2027">
        <v>199</v>
      </c>
      <c r="Z2027">
        <v>0</v>
      </c>
      <c r="AA2027">
        <v>199</v>
      </c>
      <c r="AB2027">
        <v>0</v>
      </c>
      <c r="AC2027">
        <v>199</v>
      </c>
      <c r="AD2027">
        <v>0</v>
      </c>
      <c r="AE2027">
        <v>0</v>
      </c>
      <c r="AF2027">
        <v>199</v>
      </c>
      <c r="AG2027">
        <v>421</v>
      </c>
      <c r="AH2027" t="s">
        <v>13</v>
      </c>
      <c r="AI2027">
        <v>0</v>
      </c>
      <c r="AJ2027">
        <v>0</v>
      </c>
    </row>
    <row r="2028" spans="1:36" x14ac:dyDescent="0.25">
      <c r="A2028" s="3" t="s">
        <v>149</v>
      </c>
      <c r="B2028" s="3" t="s">
        <v>291</v>
      </c>
      <c r="C2028" s="3" t="s">
        <v>292</v>
      </c>
      <c r="D2028" s="3">
        <v>2018</v>
      </c>
      <c r="E2028" s="3" t="s">
        <v>82</v>
      </c>
      <c r="F2028" t="s">
        <v>83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11</v>
      </c>
      <c r="N2028">
        <v>11</v>
      </c>
      <c r="O2028">
        <v>20</v>
      </c>
      <c r="P2028">
        <v>9</v>
      </c>
      <c r="Q2028">
        <v>20</v>
      </c>
      <c r="R2028">
        <v>0</v>
      </c>
      <c r="S2028">
        <v>20</v>
      </c>
      <c r="T2028">
        <v>0</v>
      </c>
      <c r="U2028">
        <v>20</v>
      </c>
      <c r="V2028">
        <v>0</v>
      </c>
      <c r="W2028">
        <v>20</v>
      </c>
      <c r="X2028">
        <v>0</v>
      </c>
      <c r="Y2028">
        <v>20</v>
      </c>
      <c r="Z2028">
        <v>0</v>
      </c>
      <c r="AA2028">
        <v>20</v>
      </c>
      <c r="AB2028">
        <v>0</v>
      </c>
      <c r="AC2028">
        <v>20</v>
      </c>
      <c r="AD2028">
        <v>0</v>
      </c>
      <c r="AE2028">
        <v>0</v>
      </c>
      <c r="AF2028">
        <v>20</v>
      </c>
      <c r="AG2028">
        <v>107</v>
      </c>
      <c r="AH2028" t="s">
        <v>13</v>
      </c>
      <c r="AI2028">
        <v>0</v>
      </c>
      <c r="AJ2028">
        <v>0</v>
      </c>
    </row>
    <row r="2029" spans="1:36" x14ac:dyDescent="0.25">
      <c r="A2029" s="3" t="s">
        <v>149</v>
      </c>
      <c r="B2029" s="3" t="s">
        <v>291</v>
      </c>
      <c r="C2029" s="3" t="s">
        <v>292</v>
      </c>
      <c r="D2029" s="3">
        <v>2018</v>
      </c>
      <c r="E2029" s="3" t="s">
        <v>84</v>
      </c>
      <c r="F2029" t="s">
        <v>85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44</v>
      </c>
      <c r="N2029">
        <v>44</v>
      </c>
      <c r="O2029">
        <v>65</v>
      </c>
      <c r="P2029">
        <v>21</v>
      </c>
      <c r="Q2029">
        <v>65</v>
      </c>
      <c r="R2029">
        <v>0</v>
      </c>
      <c r="S2029">
        <v>65</v>
      </c>
      <c r="T2029">
        <v>0</v>
      </c>
      <c r="U2029">
        <v>65</v>
      </c>
      <c r="V2029">
        <v>0</v>
      </c>
      <c r="W2029">
        <v>65</v>
      </c>
      <c r="X2029">
        <v>0</v>
      </c>
      <c r="Y2029">
        <v>65</v>
      </c>
      <c r="Z2029">
        <v>0</v>
      </c>
      <c r="AA2029">
        <v>65</v>
      </c>
      <c r="AB2029">
        <v>0</v>
      </c>
      <c r="AC2029">
        <v>65</v>
      </c>
      <c r="AD2029">
        <v>0</v>
      </c>
      <c r="AE2029">
        <v>0</v>
      </c>
      <c r="AF2029">
        <v>65</v>
      </c>
      <c r="AG2029">
        <v>124</v>
      </c>
      <c r="AH2029" t="s">
        <v>13</v>
      </c>
      <c r="AI2029">
        <v>0</v>
      </c>
      <c r="AJ2029">
        <v>0</v>
      </c>
    </row>
    <row r="2030" spans="1:36" x14ac:dyDescent="0.25">
      <c r="A2030" s="3" t="s">
        <v>149</v>
      </c>
      <c r="B2030" s="3" t="s">
        <v>291</v>
      </c>
      <c r="C2030" s="3" t="s">
        <v>292</v>
      </c>
      <c r="D2030" s="3">
        <v>2018</v>
      </c>
      <c r="E2030" s="3" t="s">
        <v>86</v>
      </c>
      <c r="F2030" t="s">
        <v>87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</v>
      </c>
      <c r="P2030">
        <v>1</v>
      </c>
      <c r="Q2030">
        <v>1</v>
      </c>
      <c r="R2030">
        <v>0</v>
      </c>
      <c r="S2030">
        <v>1</v>
      </c>
      <c r="T2030">
        <v>0</v>
      </c>
      <c r="U2030">
        <v>1</v>
      </c>
      <c r="V2030">
        <v>0</v>
      </c>
      <c r="W2030">
        <v>1</v>
      </c>
      <c r="X2030">
        <v>0</v>
      </c>
      <c r="Y2030">
        <v>1</v>
      </c>
      <c r="Z2030">
        <v>0</v>
      </c>
      <c r="AA2030">
        <v>1</v>
      </c>
      <c r="AB2030">
        <v>0</v>
      </c>
      <c r="AC2030">
        <v>1</v>
      </c>
      <c r="AD2030">
        <v>0</v>
      </c>
      <c r="AE2030">
        <v>0</v>
      </c>
      <c r="AF2030">
        <v>1</v>
      </c>
      <c r="AG2030">
        <v>1</v>
      </c>
      <c r="AH2030" t="s">
        <v>13</v>
      </c>
      <c r="AI2030">
        <v>0</v>
      </c>
      <c r="AJ2030">
        <v>0</v>
      </c>
    </row>
    <row r="2031" spans="1:36" x14ac:dyDescent="0.25">
      <c r="A2031" s="3" t="s">
        <v>149</v>
      </c>
      <c r="B2031" s="3" t="s">
        <v>291</v>
      </c>
      <c r="C2031" s="3" t="s">
        <v>292</v>
      </c>
      <c r="D2031" s="3">
        <v>2018</v>
      </c>
      <c r="E2031" s="3" t="s">
        <v>88</v>
      </c>
      <c r="F2031" t="s">
        <v>89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16</v>
      </c>
      <c r="P2031">
        <v>16</v>
      </c>
      <c r="Q2031">
        <v>16</v>
      </c>
      <c r="R2031">
        <v>0</v>
      </c>
      <c r="S2031">
        <v>16</v>
      </c>
      <c r="T2031">
        <v>0</v>
      </c>
      <c r="U2031">
        <v>16</v>
      </c>
      <c r="V2031">
        <v>0</v>
      </c>
      <c r="W2031">
        <v>16</v>
      </c>
      <c r="X2031">
        <v>0</v>
      </c>
      <c r="Y2031">
        <v>16</v>
      </c>
      <c r="Z2031">
        <v>0</v>
      </c>
      <c r="AA2031">
        <v>16</v>
      </c>
      <c r="AB2031">
        <v>0</v>
      </c>
      <c r="AC2031">
        <v>16</v>
      </c>
      <c r="AD2031">
        <v>0</v>
      </c>
      <c r="AE2031">
        <v>0</v>
      </c>
      <c r="AF2031">
        <v>16</v>
      </c>
      <c r="AG2031">
        <v>27</v>
      </c>
      <c r="AH2031" t="s">
        <v>13</v>
      </c>
      <c r="AI2031">
        <v>0</v>
      </c>
      <c r="AJ2031">
        <v>0</v>
      </c>
    </row>
    <row r="2032" spans="1:36" x14ac:dyDescent="0.25">
      <c r="A2032" s="3" t="s">
        <v>149</v>
      </c>
      <c r="B2032" s="3" t="s">
        <v>291</v>
      </c>
      <c r="C2032" s="3" t="s">
        <v>292</v>
      </c>
      <c r="D2032" s="3">
        <v>2018</v>
      </c>
      <c r="E2032" s="3" t="s">
        <v>90</v>
      </c>
      <c r="F2032" t="s">
        <v>91</v>
      </c>
      <c r="G2032">
        <v>0</v>
      </c>
      <c r="H2032">
        <v>0</v>
      </c>
      <c r="I2032">
        <v>0</v>
      </c>
      <c r="J2032">
        <v>0</v>
      </c>
      <c r="K2032">
        <v>97</v>
      </c>
      <c r="L2032">
        <v>97</v>
      </c>
      <c r="M2032">
        <v>97</v>
      </c>
      <c r="N2032">
        <v>0</v>
      </c>
      <c r="O2032">
        <v>97</v>
      </c>
      <c r="P2032">
        <v>0</v>
      </c>
      <c r="Q2032">
        <v>97</v>
      </c>
      <c r="R2032">
        <v>0</v>
      </c>
      <c r="S2032">
        <v>97</v>
      </c>
      <c r="T2032">
        <v>0</v>
      </c>
      <c r="U2032">
        <v>97</v>
      </c>
      <c r="V2032">
        <v>0</v>
      </c>
      <c r="W2032">
        <v>97</v>
      </c>
      <c r="X2032">
        <v>0</v>
      </c>
      <c r="Y2032">
        <v>97</v>
      </c>
      <c r="Z2032">
        <v>0</v>
      </c>
      <c r="AA2032">
        <v>97</v>
      </c>
      <c r="AB2032">
        <v>0</v>
      </c>
      <c r="AC2032">
        <v>97</v>
      </c>
      <c r="AD2032">
        <v>0</v>
      </c>
      <c r="AE2032">
        <v>0</v>
      </c>
      <c r="AF2032">
        <v>97</v>
      </c>
      <c r="AG2032">
        <v>97</v>
      </c>
      <c r="AH2032" t="s">
        <v>285</v>
      </c>
      <c r="AI2032">
        <v>0</v>
      </c>
      <c r="AJ2032">
        <v>0</v>
      </c>
    </row>
    <row r="2033" spans="1:36" x14ac:dyDescent="0.25">
      <c r="A2033" s="3" t="s">
        <v>149</v>
      </c>
      <c r="B2033" s="3" t="s">
        <v>291</v>
      </c>
      <c r="C2033" s="3" t="s">
        <v>292</v>
      </c>
      <c r="D2033" s="3">
        <v>2018</v>
      </c>
      <c r="E2033" s="3" t="s">
        <v>92</v>
      </c>
      <c r="F2033" t="s">
        <v>93</v>
      </c>
      <c r="G2033">
        <v>0</v>
      </c>
      <c r="H2033">
        <v>0</v>
      </c>
      <c r="I2033">
        <v>0</v>
      </c>
      <c r="J2033">
        <v>0</v>
      </c>
      <c r="K2033">
        <v>1</v>
      </c>
      <c r="L2033">
        <v>1</v>
      </c>
      <c r="M2033">
        <v>2</v>
      </c>
      <c r="N2033">
        <v>1</v>
      </c>
      <c r="O2033">
        <v>2</v>
      </c>
      <c r="P2033">
        <v>0</v>
      </c>
      <c r="Q2033">
        <v>2</v>
      </c>
      <c r="R2033">
        <v>0</v>
      </c>
      <c r="S2033">
        <v>2</v>
      </c>
      <c r="T2033">
        <v>0</v>
      </c>
      <c r="U2033">
        <v>2</v>
      </c>
      <c r="V2033">
        <v>0</v>
      </c>
      <c r="W2033">
        <v>2</v>
      </c>
      <c r="X2033">
        <v>0</v>
      </c>
      <c r="Y2033">
        <v>2</v>
      </c>
      <c r="Z2033">
        <v>0</v>
      </c>
      <c r="AA2033">
        <v>2</v>
      </c>
      <c r="AB2033">
        <v>0</v>
      </c>
      <c r="AC2033">
        <v>2</v>
      </c>
      <c r="AD2033">
        <v>0</v>
      </c>
      <c r="AE2033">
        <v>0</v>
      </c>
      <c r="AF2033">
        <v>2</v>
      </c>
      <c r="AG2033">
        <v>67</v>
      </c>
      <c r="AH2033" t="s">
        <v>13</v>
      </c>
      <c r="AI2033">
        <v>0</v>
      </c>
      <c r="AJ2033">
        <v>0</v>
      </c>
    </row>
    <row r="2034" spans="1:36" x14ac:dyDescent="0.25">
      <c r="A2034" s="3" t="s">
        <v>149</v>
      </c>
      <c r="B2034" s="3" t="s">
        <v>291</v>
      </c>
      <c r="C2034" s="3" t="s">
        <v>292</v>
      </c>
      <c r="D2034" s="3">
        <v>2018</v>
      </c>
      <c r="E2034" s="3">
        <v>15</v>
      </c>
      <c r="F2034" t="s">
        <v>94</v>
      </c>
      <c r="G2034">
        <v>0</v>
      </c>
      <c r="H2034">
        <v>0</v>
      </c>
      <c r="I2034">
        <v>0</v>
      </c>
      <c r="J2034">
        <v>0</v>
      </c>
      <c r="K2034">
        <v>77</v>
      </c>
      <c r="L2034">
        <v>77</v>
      </c>
      <c r="M2034">
        <v>118</v>
      </c>
      <c r="N2034">
        <v>41</v>
      </c>
      <c r="O2034">
        <v>148</v>
      </c>
      <c r="P2034">
        <v>30</v>
      </c>
      <c r="Q2034">
        <v>148</v>
      </c>
      <c r="R2034">
        <v>0</v>
      </c>
      <c r="S2034">
        <v>148</v>
      </c>
      <c r="T2034">
        <v>0</v>
      </c>
      <c r="U2034">
        <v>148</v>
      </c>
      <c r="V2034">
        <v>0</v>
      </c>
      <c r="W2034">
        <v>148</v>
      </c>
      <c r="X2034">
        <v>0</v>
      </c>
      <c r="Y2034">
        <v>148</v>
      </c>
      <c r="Z2034">
        <v>0</v>
      </c>
      <c r="AA2034">
        <v>148</v>
      </c>
      <c r="AB2034">
        <v>0</v>
      </c>
      <c r="AC2034">
        <v>148</v>
      </c>
      <c r="AD2034">
        <v>0</v>
      </c>
      <c r="AE2034">
        <v>0</v>
      </c>
      <c r="AF2034">
        <v>148</v>
      </c>
      <c r="AG2034">
        <v>157</v>
      </c>
      <c r="AH2034" t="s">
        <v>13</v>
      </c>
      <c r="AI2034">
        <v>0</v>
      </c>
      <c r="AJ2034">
        <v>0</v>
      </c>
    </row>
    <row r="2035" spans="1:36" x14ac:dyDescent="0.25">
      <c r="A2035" s="3" t="s">
        <v>149</v>
      </c>
      <c r="B2035" s="3" t="s">
        <v>291</v>
      </c>
      <c r="C2035" s="3" t="s">
        <v>292</v>
      </c>
      <c r="D2035" s="3">
        <v>2018</v>
      </c>
      <c r="E2035" s="3" t="s">
        <v>95</v>
      </c>
      <c r="F2035" t="s">
        <v>96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</v>
      </c>
      <c r="P2035">
        <v>1</v>
      </c>
      <c r="Q2035">
        <v>1</v>
      </c>
      <c r="R2035">
        <v>0</v>
      </c>
      <c r="S2035">
        <v>1</v>
      </c>
      <c r="T2035">
        <v>0</v>
      </c>
      <c r="U2035">
        <v>1</v>
      </c>
      <c r="V2035">
        <v>0</v>
      </c>
      <c r="W2035">
        <v>1</v>
      </c>
      <c r="X2035">
        <v>0</v>
      </c>
      <c r="Y2035">
        <v>1</v>
      </c>
      <c r="Z2035">
        <v>0</v>
      </c>
      <c r="AA2035">
        <v>1</v>
      </c>
      <c r="AB2035">
        <v>0</v>
      </c>
      <c r="AC2035">
        <v>1</v>
      </c>
      <c r="AD2035">
        <v>0</v>
      </c>
      <c r="AE2035">
        <v>0</v>
      </c>
      <c r="AF2035">
        <v>1</v>
      </c>
      <c r="AG2035">
        <v>11</v>
      </c>
      <c r="AH2035" t="s">
        <v>231</v>
      </c>
      <c r="AI2035">
        <v>0</v>
      </c>
      <c r="AJ2035" t="s">
        <v>293</v>
      </c>
    </row>
    <row r="2036" spans="1:36" x14ac:dyDescent="0.25">
      <c r="A2036" s="3" t="s">
        <v>149</v>
      </c>
      <c r="B2036" s="3" t="s">
        <v>291</v>
      </c>
      <c r="C2036" s="3" t="s">
        <v>292</v>
      </c>
      <c r="D2036" s="3">
        <v>2018</v>
      </c>
      <c r="E2036" s="3">
        <v>0</v>
      </c>
      <c r="F2036" t="s">
        <v>97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</row>
    <row r="2037" spans="1:36" x14ac:dyDescent="0.25">
      <c r="A2037" s="3" t="s">
        <v>149</v>
      </c>
      <c r="B2037" s="3" t="s">
        <v>291</v>
      </c>
      <c r="C2037" s="3" t="s">
        <v>292</v>
      </c>
      <c r="D2037" s="3">
        <v>2018</v>
      </c>
      <c r="E2037" s="3">
        <v>0</v>
      </c>
      <c r="F2037" t="s">
        <v>98</v>
      </c>
      <c r="G2037">
        <v>0</v>
      </c>
      <c r="H2037">
        <v>0</v>
      </c>
      <c r="I2037">
        <v>31</v>
      </c>
      <c r="J2037">
        <v>31</v>
      </c>
      <c r="K2037">
        <v>111</v>
      </c>
      <c r="L2037">
        <v>80</v>
      </c>
      <c r="M2037">
        <v>181</v>
      </c>
      <c r="N2037">
        <v>70</v>
      </c>
      <c r="O2037">
        <v>246</v>
      </c>
      <c r="P2037">
        <v>65</v>
      </c>
      <c r="Q2037">
        <v>275</v>
      </c>
      <c r="R2037">
        <v>29</v>
      </c>
      <c r="S2037">
        <v>275</v>
      </c>
      <c r="T2037">
        <v>0</v>
      </c>
      <c r="U2037">
        <v>275</v>
      </c>
      <c r="V2037">
        <v>0</v>
      </c>
      <c r="W2037">
        <v>275</v>
      </c>
      <c r="X2037">
        <v>0</v>
      </c>
      <c r="Y2037">
        <v>275</v>
      </c>
      <c r="Z2037">
        <v>0</v>
      </c>
      <c r="AA2037">
        <v>275</v>
      </c>
      <c r="AB2037">
        <v>0</v>
      </c>
      <c r="AC2037">
        <v>275</v>
      </c>
      <c r="AD2037">
        <v>0</v>
      </c>
      <c r="AE2037">
        <v>0</v>
      </c>
      <c r="AF2037">
        <v>275</v>
      </c>
      <c r="AG2037">
        <v>454</v>
      </c>
      <c r="AH2037" t="s">
        <v>13</v>
      </c>
      <c r="AI2037">
        <v>0</v>
      </c>
      <c r="AJ2037">
        <v>0</v>
      </c>
    </row>
    <row r="2038" spans="1:36" x14ac:dyDescent="0.25">
      <c r="A2038" s="3" t="s">
        <v>149</v>
      </c>
      <c r="B2038" s="3" t="s">
        <v>291</v>
      </c>
      <c r="C2038" s="3" t="s">
        <v>292</v>
      </c>
      <c r="D2038" s="3">
        <v>2018</v>
      </c>
      <c r="E2038" s="3">
        <v>0</v>
      </c>
      <c r="F2038" t="s">
        <v>99</v>
      </c>
      <c r="G2038">
        <v>0</v>
      </c>
      <c r="H2038">
        <v>0</v>
      </c>
      <c r="I2038">
        <v>12</v>
      </c>
      <c r="J2038">
        <v>12</v>
      </c>
      <c r="K2038">
        <v>29</v>
      </c>
      <c r="L2038">
        <v>17</v>
      </c>
      <c r="M2038">
        <v>41</v>
      </c>
      <c r="N2038">
        <v>12</v>
      </c>
      <c r="O2038">
        <v>48</v>
      </c>
      <c r="P2038">
        <v>7</v>
      </c>
      <c r="Q2038">
        <v>54</v>
      </c>
      <c r="R2038">
        <v>6</v>
      </c>
      <c r="S2038">
        <v>54</v>
      </c>
      <c r="T2038">
        <v>0</v>
      </c>
      <c r="U2038">
        <v>54</v>
      </c>
      <c r="V2038">
        <v>0</v>
      </c>
      <c r="W2038">
        <v>54</v>
      </c>
      <c r="X2038">
        <v>0</v>
      </c>
      <c r="Y2038">
        <v>54</v>
      </c>
      <c r="Z2038">
        <v>0</v>
      </c>
      <c r="AA2038">
        <v>54</v>
      </c>
      <c r="AB2038">
        <v>0</v>
      </c>
      <c r="AC2038">
        <v>54</v>
      </c>
      <c r="AD2038">
        <v>0</v>
      </c>
      <c r="AE2038">
        <v>0</v>
      </c>
      <c r="AF2038">
        <v>54</v>
      </c>
      <c r="AG2038">
        <v>210</v>
      </c>
      <c r="AH2038" t="s">
        <v>13</v>
      </c>
      <c r="AI2038">
        <v>0</v>
      </c>
      <c r="AJ2038">
        <v>0</v>
      </c>
    </row>
    <row r="2039" spans="1:36" x14ac:dyDescent="0.25">
      <c r="A2039" s="3" t="s">
        <v>149</v>
      </c>
      <c r="B2039" s="3" t="s">
        <v>291</v>
      </c>
      <c r="C2039" s="3" t="s">
        <v>292</v>
      </c>
      <c r="D2039" s="3">
        <v>2018</v>
      </c>
      <c r="E2039" s="3">
        <v>0</v>
      </c>
      <c r="F2039" t="s">
        <v>100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 t="s">
        <v>13</v>
      </c>
      <c r="AI2039">
        <v>0</v>
      </c>
      <c r="AJ2039">
        <v>0</v>
      </c>
    </row>
    <row r="2040" spans="1:36" x14ac:dyDescent="0.25">
      <c r="A2040" s="3" t="s">
        <v>149</v>
      </c>
      <c r="B2040" s="3" t="s">
        <v>291</v>
      </c>
      <c r="C2040" s="3" t="s">
        <v>292</v>
      </c>
      <c r="D2040" s="3">
        <v>2018</v>
      </c>
      <c r="E2040" s="3">
        <v>0</v>
      </c>
      <c r="F2040" t="s">
        <v>101</v>
      </c>
      <c r="G2040">
        <v>0</v>
      </c>
      <c r="H2040">
        <v>0</v>
      </c>
      <c r="I2040">
        <v>41</v>
      </c>
      <c r="J2040">
        <v>41</v>
      </c>
      <c r="K2040">
        <v>109</v>
      </c>
      <c r="L2040">
        <v>68</v>
      </c>
      <c r="M2040">
        <v>121</v>
      </c>
      <c r="N2040">
        <v>12</v>
      </c>
      <c r="O2040">
        <v>184</v>
      </c>
      <c r="P2040">
        <v>63</v>
      </c>
      <c r="Q2040">
        <v>219</v>
      </c>
      <c r="R2040">
        <v>35</v>
      </c>
      <c r="S2040">
        <v>219</v>
      </c>
      <c r="T2040">
        <v>0</v>
      </c>
      <c r="U2040">
        <v>219</v>
      </c>
      <c r="V2040">
        <v>0</v>
      </c>
      <c r="W2040">
        <v>219</v>
      </c>
      <c r="X2040">
        <v>0</v>
      </c>
      <c r="Y2040">
        <v>219</v>
      </c>
      <c r="Z2040">
        <v>0</v>
      </c>
      <c r="AA2040">
        <v>219</v>
      </c>
      <c r="AB2040">
        <v>0</v>
      </c>
      <c r="AC2040">
        <v>219</v>
      </c>
      <c r="AD2040">
        <v>0</v>
      </c>
      <c r="AE2040">
        <v>0</v>
      </c>
      <c r="AF2040">
        <v>219</v>
      </c>
      <c r="AG2040">
        <v>462</v>
      </c>
      <c r="AH2040" t="s">
        <v>13</v>
      </c>
      <c r="AI2040">
        <v>0</v>
      </c>
      <c r="AJ2040">
        <v>0</v>
      </c>
    </row>
    <row r="2041" spans="1:36" x14ac:dyDescent="0.25">
      <c r="A2041" s="3" t="s">
        <v>149</v>
      </c>
      <c r="B2041" s="3" t="s">
        <v>291</v>
      </c>
      <c r="C2041" s="3" t="s">
        <v>292</v>
      </c>
      <c r="D2041" s="3">
        <v>2018</v>
      </c>
      <c r="E2041" s="3">
        <v>0</v>
      </c>
      <c r="F2041" t="s">
        <v>102</v>
      </c>
      <c r="G2041">
        <v>0</v>
      </c>
      <c r="H2041">
        <v>0</v>
      </c>
      <c r="I2041">
        <v>0</v>
      </c>
      <c r="J2041">
        <v>0</v>
      </c>
      <c r="K2041">
        <v>97</v>
      </c>
      <c r="L2041">
        <v>97</v>
      </c>
      <c r="M2041">
        <v>152</v>
      </c>
      <c r="N2041">
        <v>55</v>
      </c>
      <c r="O2041">
        <v>199</v>
      </c>
      <c r="P2041">
        <v>47</v>
      </c>
      <c r="Q2041">
        <v>199</v>
      </c>
      <c r="R2041">
        <v>0</v>
      </c>
      <c r="S2041">
        <v>199</v>
      </c>
      <c r="T2041">
        <v>0</v>
      </c>
      <c r="U2041">
        <v>199</v>
      </c>
      <c r="V2041">
        <v>0</v>
      </c>
      <c r="W2041">
        <v>199</v>
      </c>
      <c r="X2041">
        <v>0</v>
      </c>
      <c r="Y2041">
        <v>199</v>
      </c>
      <c r="Z2041">
        <v>0</v>
      </c>
      <c r="AA2041">
        <v>199</v>
      </c>
      <c r="AB2041">
        <v>0</v>
      </c>
      <c r="AC2041">
        <v>199</v>
      </c>
      <c r="AD2041">
        <v>0</v>
      </c>
      <c r="AE2041">
        <v>0</v>
      </c>
      <c r="AF2041">
        <v>199</v>
      </c>
      <c r="AG2041">
        <v>421</v>
      </c>
      <c r="AH2041" t="s">
        <v>13</v>
      </c>
      <c r="AI2041">
        <v>0</v>
      </c>
      <c r="AJ2041">
        <v>0</v>
      </c>
    </row>
    <row r="2042" spans="1:36" x14ac:dyDescent="0.25">
      <c r="A2042" s="3" t="s">
        <v>149</v>
      </c>
      <c r="B2042" s="3" t="s">
        <v>291</v>
      </c>
      <c r="C2042" s="3" t="s">
        <v>292</v>
      </c>
      <c r="D2042" s="3">
        <v>2018</v>
      </c>
      <c r="E2042" s="3">
        <v>0</v>
      </c>
      <c r="F2042" t="s">
        <v>103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1</v>
      </c>
      <c r="P2042">
        <v>1</v>
      </c>
      <c r="Q2042">
        <v>1</v>
      </c>
      <c r="R2042">
        <v>0</v>
      </c>
      <c r="S2042">
        <v>1</v>
      </c>
      <c r="T2042">
        <v>0</v>
      </c>
      <c r="U2042">
        <v>1</v>
      </c>
      <c r="V2042">
        <v>0</v>
      </c>
      <c r="W2042">
        <v>1</v>
      </c>
      <c r="X2042">
        <v>0</v>
      </c>
      <c r="Y2042">
        <v>1</v>
      </c>
      <c r="Z2042">
        <v>0</v>
      </c>
      <c r="AA2042">
        <v>1</v>
      </c>
      <c r="AB2042">
        <v>0</v>
      </c>
      <c r="AC2042">
        <v>1</v>
      </c>
      <c r="AD2042">
        <v>0</v>
      </c>
      <c r="AE2042">
        <v>0</v>
      </c>
      <c r="AF2042">
        <v>1</v>
      </c>
      <c r="AG2042">
        <v>11</v>
      </c>
      <c r="AH2042" t="s">
        <v>13</v>
      </c>
      <c r="AI2042">
        <v>0</v>
      </c>
      <c r="AJ2042">
        <v>0</v>
      </c>
    </row>
    <row r="2043" spans="1:36" x14ac:dyDescent="0.25">
      <c r="A2043" s="3" t="s">
        <v>149</v>
      </c>
      <c r="B2043" s="3" t="s">
        <v>291</v>
      </c>
      <c r="C2043" s="3" t="s">
        <v>292</v>
      </c>
      <c r="D2043" s="3">
        <v>2018</v>
      </c>
      <c r="E2043" s="3">
        <v>0</v>
      </c>
      <c r="F2043" t="s">
        <v>104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</row>
    <row r="2044" spans="1:36" x14ac:dyDescent="0.25">
      <c r="A2044" s="3" t="s">
        <v>149</v>
      </c>
      <c r="B2044" s="3" t="s">
        <v>291</v>
      </c>
      <c r="C2044" s="3" t="s">
        <v>292</v>
      </c>
      <c r="D2044" s="3">
        <v>2018</v>
      </c>
      <c r="E2044" s="3">
        <v>16</v>
      </c>
      <c r="F2044" t="s">
        <v>294</v>
      </c>
      <c r="G2044">
        <v>0</v>
      </c>
      <c r="H2044">
        <v>0</v>
      </c>
      <c r="I2044">
        <v>21</v>
      </c>
      <c r="J2044">
        <v>21</v>
      </c>
      <c r="K2044">
        <v>27</v>
      </c>
      <c r="L2044">
        <v>6</v>
      </c>
      <c r="M2044">
        <v>27</v>
      </c>
      <c r="N2044">
        <v>0</v>
      </c>
      <c r="O2044">
        <v>27</v>
      </c>
      <c r="P2044">
        <v>0</v>
      </c>
      <c r="Q2044">
        <v>27</v>
      </c>
      <c r="R2044">
        <v>0</v>
      </c>
      <c r="S2044">
        <v>27</v>
      </c>
      <c r="T2044">
        <v>0</v>
      </c>
      <c r="U2044">
        <v>27</v>
      </c>
      <c r="V2044">
        <v>0</v>
      </c>
      <c r="W2044">
        <v>27</v>
      </c>
      <c r="X2044">
        <v>0</v>
      </c>
      <c r="Y2044">
        <v>27</v>
      </c>
      <c r="Z2044">
        <v>0</v>
      </c>
      <c r="AA2044">
        <v>27</v>
      </c>
      <c r="AB2044">
        <v>0</v>
      </c>
      <c r="AC2044">
        <v>27</v>
      </c>
      <c r="AD2044">
        <v>0</v>
      </c>
      <c r="AE2044">
        <v>0</v>
      </c>
      <c r="AF2044">
        <v>27</v>
      </c>
      <c r="AG2044">
        <v>27</v>
      </c>
      <c r="AH2044" t="s">
        <v>285</v>
      </c>
      <c r="AI2044">
        <v>0</v>
      </c>
      <c r="AJ2044">
        <v>0</v>
      </c>
    </row>
    <row r="2045" spans="1:36" x14ac:dyDescent="0.25">
      <c r="A2045" s="3" t="s">
        <v>149</v>
      </c>
      <c r="B2045" s="3" t="s">
        <v>291</v>
      </c>
      <c r="C2045" s="3" t="s">
        <v>292</v>
      </c>
      <c r="D2045" s="3">
        <v>2018</v>
      </c>
      <c r="E2045" s="3">
        <v>17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 t="s">
        <v>13</v>
      </c>
      <c r="AI2045">
        <v>0</v>
      </c>
      <c r="AJ2045">
        <v>0</v>
      </c>
    </row>
    <row r="2046" spans="1:36" x14ac:dyDescent="0.25">
      <c r="A2046" s="3" t="s">
        <v>149</v>
      </c>
      <c r="B2046" s="3" t="s">
        <v>291</v>
      </c>
      <c r="C2046" s="3" t="s">
        <v>292</v>
      </c>
      <c r="D2046" s="3">
        <v>2018</v>
      </c>
      <c r="E2046" s="3">
        <v>18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 t="s">
        <v>13</v>
      </c>
      <c r="AI2046">
        <v>0</v>
      </c>
      <c r="AJ2046">
        <v>0</v>
      </c>
    </row>
    <row r="2047" spans="1:36" x14ac:dyDescent="0.25">
      <c r="A2047" s="3" t="s">
        <v>149</v>
      </c>
      <c r="B2047" s="3" t="s">
        <v>291</v>
      </c>
      <c r="C2047" s="3" t="s">
        <v>292</v>
      </c>
      <c r="D2047" s="3">
        <v>2018</v>
      </c>
      <c r="E2047" s="3">
        <v>19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 t="s">
        <v>13</v>
      </c>
      <c r="AI2047">
        <v>0</v>
      </c>
      <c r="AJ2047">
        <v>0</v>
      </c>
    </row>
    <row r="2048" spans="1:36" x14ac:dyDescent="0.25">
      <c r="A2048" s="3" t="s">
        <v>149</v>
      </c>
      <c r="B2048" s="3" t="s">
        <v>291</v>
      </c>
      <c r="C2048" s="3" t="s">
        <v>292</v>
      </c>
      <c r="D2048" s="3">
        <v>2018</v>
      </c>
      <c r="E2048" s="3">
        <v>20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 t="s">
        <v>13</v>
      </c>
      <c r="AI2048">
        <v>0</v>
      </c>
      <c r="AJ2048">
        <v>0</v>
      </c>
    </row>
    <row r="2049" spans="1:36" x14ac:dyDescent="0.25">
      <c r="A2049" s="3" t="s">
        <v>149</v>
      </c>
      <c r="B2049" s="3" t="s">
        <v>291</v>
      </c>
      <c r="C2049" s="3" t="s">
        <v>292</v>
      </c>
      <c r="D2049" s="3">
        <v>2018</v>
      </c>
      <c r="E2049" s="3">
        <v>21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 t="s">
        <v>13</v>
      </c>
      <c r="AI2049">
        <v>0</v>
      </c>
      <c r="AJ2049">
        <v>0</v>
      </c>
    </row>
    <row r="2050" spans="1:36" x14ac:dyDescent="0.25">
      <c r="A2050" s="3" t="s">
        <v>149</v>
      </c>
      <c r="B2050" s="3" t="s">
        <v>291</v>
      </c>
      <c r="C2050" s="3" t="s">
        <v>292</v>
      </c>
      <c r="D2050" s="3">
        <v>2018</v>
      </c>
      <c r="E2050" s="3">
        <v>22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 t="s">
        <v>13</v>
      </c>
      <c r="AI2050">
        <v>0</v>
      </c>
      <c r="AJ2050">
        <v>0</v>
      </c>
    </row>
    <row r="2051" spans="1:36" x14ac:dyDescent="0.25">
      <c r="A2051" s="3" t="s">
        <v>149</v>
      </c>
      <c r="B2051" s="3" t="s">
        <v>291</v>
      </c>
      <c r="C2051" s="3" t="s">
        <v>292</v>
      </c>
      <c r="D2051" s="3">
        <v>2018</v>
      </c>
      <c r="E2051" s="3">
        <v>23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 t="s">
        <v>13</v>
      </c>
      <c r="AI2051">
        <v>0</v>
      </c>
      <c r="AJ2051">
        <v>0</v>
      </c>
    </row>
    <row r="2052" spans="1:36" x14ac:dyDescent="0.25">
      <c r="A2052" s="3" t="s">
        <v>149</v>
      </c>
      <c r="B2052" s="3" t="s">
        <v>291</v>
      </c>
      <c r="C2052" s="3" t="s">
        <v>292</v>
      </c>
      <c r="D2052" s="3">
        <v>2018</v>
      </c>
      <c r="E2052" s="3">
        <v>24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 t="s">
        <v>13</v>
      </c>
      <c r="AI2052">
        <v>0</v>
      </c>
      <c r="AJ2052">
        <v>0</v>
      </c>
    </row>
    <row r="2053" spans="1:36" x14ac:dyDescent="0.25">
      <c r="A2053" s="3" t="s">
        <v>149</v>
      </c>
      <c r="B2053" s="3" t="s">
        <v>291</v>
      </c>
      <c r="C2053" s="3" t="s">
        <v>292</v>
      </c>
      <c r="D2053" s="3">
        <v>2018</v>
      </c>
      <c r="E2053" s="3">
        <v>25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 t="s">
        <v>13</v>
      </c>
      <c r="AI2053">
        <v>0</v>
      </c>
      <c r="AJ2053">
        <v>0</v>
      </c>
    </row>
    <row r="2054" spans="1:36" x14ac:dyDescent="0.25">
      <c r="A2054" s="3" t="s">
        <v>149</v>
      </c>
      <c r="B2054" s="3" t="s">
        <v>122</v>
      </c>
      <c r="C2054" s="3" t="s">
        <v>295</v>
      </c>
      <c r="D2054" s="3">
        <v>2018</v>
      </c>
      <c r="E2054" s="3">
        <v>0</v>
      </c>
      <c r="F2054" t="s">
        <v>12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</row>
    <row r="2055" spans="1:36" x14ac:dyDescent="0.25">
      <c r="A2055" s="3" t="s">
        <v>149</v>
      </c>
      <c r="B2055" s="3" t="s">
        <v>122</v>
      </c>
      <c r="C2055" s="3" t="s">
        <v>295</v>
      </c>
      <c r="D2055" s="3">
        <v>2018</v>
      </c>
      <c r="E2055" s="3">
        <v>1</v>
      </c>
      <c r="F2055" t="s">
        <v>14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 t="s">
        <v>13</v>
      </c>
      <c r="AI2055">
        <v>0</v>
      </c>
      <c r="AJ2055">
        <v>0</v>
      </c>
    </row>
    <row r="2056" spans="1:36" x14ac:dyDescent="0.25">
      <c r="A2056" s="3" t="s">
        <v>149</v>
      </c>
      <c r="B2056" s="3" t="s">
        <v>122</v>
      </c>
      <c r="C2056" s="3" t="s">
        <v>295</v>
      </c>
      <c r="D2056" s="3">
        <v>2018</v>
      </c>
      <c r="E2056" s="3" t="s">
        <v>15</v>
      </c>
      <c r="F2056" t="s">
        <v>16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 t="s">
        <v>13</v>
      </c>
      <c r="AI2056">
        <v>0</v>
      </c>
      <c r="AJ2056">
        <v>0</v>
      </c>
    </row>
    <row r="2057" spans="1:36" x14ac:dyDescent="0.25">
      <c r="A2057" s="3" t="s">
        <v>149</v>
      </c>
      <c r="B2057" s="3" t="s">
        <v>122</v>
      </c>
      <c r="C2057" s="3" t="s">
        <v>295</v>
      </c>
      <c r="D2057" s="3">
        <v>2018</v>
      </c>
      <c r="E2057" s="3" t="s">
        <v>17</v>
      </c>
      <c r="F2057" t="s">
        <v>18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 t="s">
        <v>13</v>
      </c>
      <c r="AI2057">
        <v>0</v>
      </c>
      <c r="AJ2057">
        <v>0</v>
      </c>
    </row>
    <row r="2058" spans="1:36" x14ac:dyDescent="0.25">
      <c r="A2058" s="3" t="s">
        <v>149</v>
      </c>
      <c r="B2058" s="3" t="s">
        <v>122</v>
      </c>
      <c r="C2058" s="3" t="s">
        <v>295</v>
      </c>
      <c r="D2058" s="3">
        <v>2018</v>
      </c>
      <c r="E2058" s="3" t="s">
        <v>19</v>
      </c>
      <c r="F2058" t="s">
        <v>20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 t="s">
        <v>13</v>
      </c>
      <c r="AI2058">
        <v>0</v>
      </c>
      <c r="AJ2058">
        <v>0</v>
      </c>
    </row>
    <row r="2059" spans="1:36" x14ac:dyDescent="0.25">
      <c r="A2059" s="3" t="s">
        <v>149</v>
      </c>
      <c r="B2059" s="3" t="s">
        <v>122</v>
      </c>
      <c r="C2059" s="3" t="s">
        <v>295</v>
      </c>
      <c r="D2059" s="3">
        <v>2018</v>
      </c>
      <c r="E2059" s="3">
        <v>2</v>
      </c>
      <c r="F2059" t="s">
        <v>21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 t="s">
        <v>13</v>
      </c>
      <c r="AI2059">
        <v>0</v>
      </c>
      <c r="AJ2059">
        <v>0</v>
      </c>
    </row>
    <row r="2060" spans="1:36" x14ac:dyDescent="0.25">
      <c r="A2060" s="3" t="s">
        <v>149</v>
      </c>
      <c r="B2060" s="3" t="s">
        <v>122</v>
      </c>
      <c r="C2060" s="3" t="s">
        <v>295</v>
      </c>
      <c r="D2060" s="3">
        <v>2018</v>
      </c>
      <c r="E2060" s="3" t="s">
        <v>22</v>
      </c>
      <c r="F2060" t="s">
        <v>16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 t="s">
        <v>13</v>
      </c>
      <c r="AI2060">
        <v>0</v>
      </c>
      <c r="AJ2060">
        <v>0</v>
      </c>
    </row>
    <row r="2061" spans="1:36" x14ac:dyDescent="0.25">
      <c r="A2061" s="3" t="s">
        <v>149</v>
      </c>
      <c r="B2061" s="3" t="s">
        <v>122</v>
      </c>
      <c r="C2061" s="3" t="s">
        <v>295</v>
      </c>
      <c r="D2061" s="3">
        <v>2018</v>
      </c>
      <c r="E2061" s="3" t="s">
        <v>23</v>
      </c>
      <c r="F2061" t="s">
        <v>20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 t="s">
        <v>13</v>
      </c>
      <c r="AI2061">
        <v>0</v>
      </c>
      <c r="AJ2061">
        <v>0</v>
      </c>
    </row>
    <row r="2062" spans="1:36" x14ac:dyDescent="0.25">
      <c r="A2062" s="3" t="s">
        <v>149</v>
      </c>
      <c r="B2062" s="3" t="s">
        <v>122</v>
      </c>
      <c r="C2062" s="3" t="s">
        <v>295</v>
      </c>
      <c r="D2062" s="3">
        <v>2018</v>
      </c>
      <c r="E2062" s="3">
        <v>3</v>
      </c>
      <c r="F2062" t="s">
        <v>24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 t="s">
        <v>13</v>
      </c>
      <c r="AI2062">
        <v>0</v>
      </c>
      <c r="AJ2062">
        <v>0</v>
      </c>
    </row>
    <row r="2063" spans="1:36" x14ac:dyDescent="0.25">
      <c r="A2063" s="3" t="s">
        <v>149</v>
      </c>
      <c r="B2063" s="3" t="s">
        <v>122</v>
      </c>
      <c r="C2063" s="3" t="s">
        <v>295</v>
      </c>
      <c r="D2063" s="3">
        <v>2018</v>
      </c>
      <c r="E2063" s="3" t="s">
        <v>25</v>
      </c>
      <c r="F2063" t="s">
        <v>16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 t="s">
        <v>13</v>
      </c>
      <c r="AI2063">
        <v>0</v>
      </c>
      <c r="AJ2063">
        <v>0</v>
      </c>
    </row>
    <row r="2064" spans="1:36" x14ac:dyDescent="0.25">
      <c r="A2064" s="3" t="s">
        <v>149</v>
      </c>
      <c r="B2064" s="3" t="s">
        <v>122</v>
      </c>
      <c r="C2064" s="3" t="s">
        <v>295</v>
      </c>
      <c r="D2064" s="3">
        <v>2018</v>
      </c>
      <c r="E2064" s="3" t="s">
        <v>26</v>
      </c>
      <c r="F2064" t="s">
        <v>20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 t="s">
        <v>13</v>
      </c>
      <c r="AI2064">
        <v>0</v>
      </c>
      <c r="AJ2064">
        <v>0</v>
      </c>
    </row>
    <row r="2065" spans="1:36" x14ac:dyDescent="0.25">
      <c r="A2065" s="3" t="s">
        <v>149</v>
      </c>
      <c r="B2065" s="3" t="s">
        <v>122</v>
      </c>
      <c r="C2065" s="3" t="s">
        <v>295</v>
      </c>
      <c r="D2065" s="3">
        <v>2018</v>
      </c>
      <c r="E2065" s="3">
        <v>4</v>
      </c>
      <c r="F2065" t="s">
        <v>27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 t="s">
        <v>13</v>
      </c>
      <c r="AI2065">
        <v>0</v>
      </c>
      <c r="AJ2065">
        <v>0</v>
      </c>
    </row>
    <row r="2066" spans="1:36" x14ac:dyDescent="0.25">
      <c r="A2066" s="3" t="s">
        <v>149</v>
      </c>
      <c r="B2066" s="3" t="s">
        <v>122</v>
      </c>
      <c r="C2066" s="3" t="s">
        <v>295</v>
      </c>
      <c r="D2066" s="3">
        <v>2018</v>
      </c>
      <c r="E2066" s="3" t="s">
        <v>28</v>
      </c>
      <c r="F2066" t="s">
        <v>16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 t="s">
        <v>13</v>
      </c>
      <c r="AI2066">
        <v>0</v>
      </c>
      <c r="AJ2066">
        <v>0</v>
      </c>
    </row>
    <row r="2067" spans="1:36" x14ac:dyDescent="0.25">
      <c r="A2067" s="3" t="s">
        <v>149</v>
      </c>
      <c r="B2067" s="3" t="s">
        <v>122</v>
      </c>
      <c r="C2067" s="3" t="s">
        <v>295</v>
      </c>
      <c r="D2067" s="3">
        <v>2018</v>
      </c>
      <c r="E2067" s="3" t="s">
        <v>29</v>
      </c>
      <c r="F2067" t="s">
        <v>20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 t="s">
        <v>13</v>
      </c>
      <c r="AI2067">
        <v>0</v>
      </c>
      <c r="AJ2067">
        <v>0</v>
      </c>
    </row>
    <row r="2068" spans="1:36" x14ac:dyDescent="0.25">
      <c r="A2068" s="3" t="s">
        <v>149</v>
      </c>
      <c r="B2068" s="3" t="s">
        <v>122</v>
      </c>
      <c r="C2068" s="3" t="s">
        <v>295</v>
      </c>
      <c r="D2068" s="3">
        <v>2018</v>
      </c>
      <c r="E2068" s="3">
        <v>5</v>
      </c>
      <c r="F2068" t="s">
        <v>30</v>
      </c>
      <c r="G2068">
        <v>0</v>
      </c>
      <c r="H2068">
        <v>0</v>
      </c>
      <c r="I2068">
        <v>48</v>
      </c>
      <c r="J2068">
        <v>48</v>
      </c>
      <c r="K2068">
        <v>56</v>
      </c>
      <c r="L2068">
        <v>8</v>
      </c>
      <c r="M2068">
        <v>63</v>
      </c>
      <c r="N2068">
        <v>7</v>
      </c>
      <c r="O2068">
        <v>68</v>
      </c>
      <c r="P2068">
        <v>5</v>
      </c>
      <c r="Q2068">
        <v>68</v>
      </c>
      <c r="R2068">
        <v>0</v>
      </c>
      <c r="S2068">
        <v>68</v>
      </c>
      <c r="T2068">
        <v>0</v>
      </c>
      <c r="U2068">
        <v>68</v>
      </c>
      <c r="V2068">
        <v>0</v>
      </c>
      <c r="W2068">
        <v>68</v>
      </c>
      <c r="X2068">
        <v>0</v>
      </c>
      <c r="Y2068">
        <v>68</v>
      </c>
      <c r="Z2068">
        <v>0</v>
      </c>
      <c r="AA2068">
        <v>68</v>
      </c>
      <c r="AB2068">
        <v>0</v>
      </c>
      <c r="AC2068">
        <v>68</v>
      </c>
      <c r="AD2068">
        <v>0</v>
      </c>
      <c r="AE2068">
        <v>90</v>
      </c>
      <c r="AF2068">
        <v>68</v>
      </c>
      <c r="AG2068">
        <v>134</v>
      </c>
      <c r="AH2068" t="s">
        <v>238</v>
      </c>
      <c r="AI2068">
        <v>0</v>
      </c>
      <c r="AJ2068" t="s">
        <v>296</v>
      </c>
    </row>
    <row r="2069" spans="1:36" x14ac:dyDescent="0.25">
      <c r="A2069" s="3" t="s">
        <v>149</v>
      </c>
      <c r="B2069" s="3" t="s">
        <v>122</v>
      </c>
      <c r="C2069" s="3" t="s">
        <v>295</v>
      </c>
      <c r="D2069" s="3">
        <v>2018</v>
      </c>
      <c r="E2069" s="3" t="s">
        <v>31</v>
      </c>
      <c r="F2069" t="s">
        <v>32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66</v>
      </c>
      <c r="AH2069" t="s">
        <v>13</v>
      </c>
      <c r="AI2069">
        <v>0</v>
      </c>
      <c r="AJ2069">
        <v>0</v>
      </c>
    </row>
    <row r="2070" spans="1:36" x14ac:dyDescent="0.25">
      <c r="A2070" s="3" t="s">
        <v>149</v>
      </c>
      <c r="B2070" s="3" t="s">
        <v>122</v>
      </c>
      <c r="C2070" s="3" t="s">
        <v>295</v>
      </c>
      <c r="D2070" s="3">
        <v>2018</v>
      </c>
      <c r="E2070" s="3" t="s">
        <v>33</v>
      </c>
      <c r="F2070" t="s">
        <v>34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66</v>
      </c>
      <c r="AH2070" t="s">
        <v>13</v>
      </c>
      <c r="AI2070">
        <v>0</v>
      </c>
      <c r="AJ2070">
        <v>0</v>
      </c>
    </row>
    <row r="2071" spans="1:36" x14ac:dyDescent="0.25">
      <c r="A2071" s="3" t="s">
        <v>149</v>
      </c>
      <c r="B2071" s="3" t="s">
        <v>122</v>
      </c>
      <c r="C2071" s="3" t="s">
        <v>295</v>
      </c>
      <c r="D2071" s="3">
        <v>2018</v>
      </c>
      <c r="E2071" s="3" t="s">
        <v>35</v>
      </c>
      <c r="F2071" t="s">
        <v>36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66</v>
      </c>
      <c r="AH2071" t="s">
        <v>13</v>
      </c>
      <c r="AI2071">
        <v>0</v>
      </c>
      <c r="AJ2071">
        <v>0</v>
      </c>
    </row>
    <row r="2072" spans="1:36" x14ac:dyDescent="0.25">
      <c r="A2072" s="3" t="s">
        <v>149</v>
      </c>
      <c r="B2072" s="3" t="s">
        <v>122</v>
      </c>
      <c r="C2072" s="3" t="s">
        <v>295</v>
      </c>
      <c r="D2072" s="3">
        <v>2018</v>
      </c>
      <c r="E2072" s="3" t="s">
        <v>37</v>
      </c>
      <c r="F2072" t="s">
        <v>38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66</v>
      </c>
      <c r="AH2072" t="s">
        <v>13</v>
      </c>
      <c r="AI2072">
        <v>0</v>
      </c>
      <c r="AJ2072">
        <v>0</v>
      </c>
    </row>
    <row r="2073" spans="1:36" x14ac:dyDescent="0.25">
      <c r="A2073" s="3" t="s">
        <v>149</v>
      </c>
      <c r="B2073" s="3" t="s">
        <v>122</v>
      </c>
      <c r="C2073" s="3" t="s">
        <v>295</v>
      </c>
      <c r="D2073" s="3">
        <v>2018</v>
      </c>
      <c r="E2073" s="3" t="s">
        <v>39</v>
      </c>
      <c r="F2073" t="s">
        <v>40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 t="s">
        <v>13</v>
      </c>
      <c r="AI2073">
        <v>0</v>
      </c>
      <c r="AJ2073">
        <v>0</v>
      </c>
    </row>
    <row r="2074" spans="1:36" x14ac:dyDescent="0.25">
      <c r="A2074" s="3" t="s">
        <v>149</v>
      </c>
      <c r="B2074" s="3" t="s">
        <v>122</v>
      </c>
      <c r="C2074" s="3" t="s">
        <v>295</v>
      </c>
      <c r="D2074" s="3">
        <v>2018</v>
      </c>
      <c r="E2074" s="3" t="s">
        <v>41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 t="s">
        <v>13</v>
      </c>
      <c r="AI2074">
        <v>0</v>
      </c>
      <c r="AJ2074">
        <v>0</v>
      </c>
    </row>
    <row r="2075" spans="1:36" x14ac:dyDescent="0.25">
      <c r="A2075" s="3" t="s">
        <v>149</v>
      </c>
      <c r="B2075" s="3" t="s">
        <v>122</v>
      </c>
      <c r="C2075" s="3" t="s">
        <v>295</v>
      </c>
      <c r="D2075" s="3">
        <v>2018</v>
      </c>
      <c r="E2075" s="3">
        <v>6</v>
      </c>
      <c r="F2075" t="s">
        <v>42</v>
      </c>
      <c r="G2075">
        <v>0</v>
      </c>
      <c r="H2075">
        <v>0</v>
      </c>
      <c r="I2075">
        <v>48</v>
      </c>
      <c r="J2075">
        <v>48</v>
      </c>
      <c r="K2075">
        <v>56</v>
      </c>
      <c r="L2075">
        <v>8</v>
      </c>
      <c r="M2075">
        <v>63</v>
      </c>
      <c r="N2075">
        <v>7</v>
      </c>
      <c r="O2075">
        <v>68</v>
      </c>
      <c r="P2075">
        <v>5</v>
      </c>
      <c r="Q2075">
        <v>68</v>
      </c>
      <c r="R2075">
        <v>0</v>
      </c>
      <c r="S2075">
        <v>68</v>
      </c>
      <c r="T2075">
        <v>0</v>
      </c>
      <c r="U2075">
        <v>68</v>
      </c>
      <c r="V2075">
        <v>0</v>
      </c>
      <c r="W2075">
        <v>68</v>
      </c>
      <c r="X2075">
        <v>0</v>
      </c>
      <c r="Y2075">
        <v>68</v>
      </c>
      <c r="Z2075">
        <v>0</v>
      </c>
      <c r="AA2075">
        <v>68</v>
      </c>
      <c r="AB2075">
        <v>0</v>
      </c>
      <c r="AC2075">
        <v>68</v>
      </c>
      <c r="AD2075">
        <v>0</v>
      </c>
      <c r="AE2075">
        <v>90</v>
      </c>
      <c r="AF2075">
        <v>68</v>
      </c>
      <c r="AG2075">
        <v>160</v>
      </c>
      <c r="AH2075" t="s">
        <v>160</v>
      </c>
      <c r="AI2075">
        <v>0</v>
      </c>
      <c r="AJ2075">
        <v>0</v>
      </c>
    </row>
    <row r="2076" spans="1:36" x14ac:dyDescent="0.25">
      <c r="A2076" s="3" t="s">
        <v>149</v>
      </c>
      <c r="B2076" s="3" t="s">
        <v>122</v>
      </c>
      <c r="C2076" s="3" t="s">
        <v>295</v>
      </c>
      <c r="D2076" s="3">
        <v>2018</v>
      </c>
      <c r="E2076" s="3" t="s">
        <v>43</v>
      </c>
      <c r="F2076" t="s">
        <v>44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92</v>
      </c>
      <c r="AH2076" t="s">
        <v>13</v>
      </c>
      <c r="AI2076">
        <v>0</v>
      </c>
      <c r="AJ2076">
        <v>0</v>
      </c>
    </row>
    <row r="2077" spans="1:36" x14ac:dyDescent="0.25">
      <c r="A2077" s="3" t="s">
        <v>149</v>
      </c>
      <c r="B2077" s="3" t="s">
        <v>122</v>
      </c>
      <c r="C2077" s="3" t="s">
        <v>295</v>
      </c>
      <c r="D2077" s="3">
        <v>2018</v>
      </c>
      <c r="E2077" s="3" t="s">
        <v>45</v>
      </c>
      <c r="F2077" t="s">
        <v>46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182</v>
      </c>
      <c r="AH2077" t="s">
        <v>13</v>
      </c>
      <c r="AI2077">
        <v>0</v>
      </c>
      <c r="AJ2077">
        <v>0</v>
      </c>
    </row>
    <row r="2078" spans="1:36" x14ac:dyDescent="0.25">
      <c r="A2078" s="3" t="s">
        <v>149</v>
      </c>
      <c r="B2078" s="3" t="s">
        <v>122</v>
      </c>
      <c r="C2078" s="3" t="s">
        <v>295</v>
      </c>
      <c r="D2078" s="3">
        <v>2018</v>
      </c>
      <c r="E2078" s="3" t="s">
        <v>47</v>
      </c>
      <c r="F2078" t="s">
        <v>48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1</v>
      </c>
      <c r="AH2078" t="s">
        <v>13</v>
      </c>
      <c r="AI2078">
        <v>0</v>
      </c>
      <c r="AJ2078">
        <v>0</v>
      </c>
    </row>
    <row r="2079" spans="1:36" x14ac:dyDescent="0.25">
      <c r="A2079" s="3" t="s">
        <v>149</v>
      </c>
      <c r="B2079" s="3" t="s">
        <v>122</v>
      </c>
      <c r="C2079" s="3" t="s">
        <v>295</v>
      </c>
      <c r="D2079" s="3">
        <v>2018</v>
      </c>
      <c r="E2079" s="3">
        <v>7</v>
      </c>
      <c r="F2079" t="s">
        <v>49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 t="s">
        <v>13</v>
      </c>
      <c r="AI2079">
        <v>0</v>
      </c>
      <c r="AJ2079">
        <v>0</v>
      </c>
    </row>
    <row r="2080" spans="1:36" x14ac:dyDescent="0.25">
      <c r="A2080" s="3" t="s">
        <v>149</v>
      </c>
      <c r="B2080" s="3" t="s">
        <v>122</v>
      </c>
      <c r="C2080" s="3" t="s">
        <v>295</v>
      </c>
      <c r="D2080" s="3">
        <v>2018</v>
      </c>
      <c r="E2080" s="3" t="s">
        <v>50</v>
      </c>
      <c r="F2080" t="s">
        <v>44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 t="s">
        <v>13</v>
      </c>
      <c r="AI2080">
        <v>0</v>
      </c>
      <c r="AJ2080">
        <v>0</v>
      </c>
    </row>
    <row r="2081" spans="1:36" x14ac:dyDescent="0.25">
      <c r="A2081" s="3" t="s">
        <v>149</v>
      </c>
      <c r="B2081" s="3" t="s">
        <v>122</v>
      </c>
      <c r="C2081" s="3" t="s">
        <v>295</v>
      </c>
      <c r="D2081" s="3">
        <v>2018</v>
      </c>
      <c r="E2081" s="3" t="s">
        <v>51</v>
      </c>
      <c r="F2081" t="s">
        <v>46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 t="s">
        <v>13</v>
      </c>
      <c r="AI2081">
        <v>0</v>
      </c>
      <c r="AJ2081">
        <v>0</v>
      </c>
    </row>
    <row r="2082" spans="1:36" x14ac:dyDescent="0.25">
      <c r="A2082" s="3" t="s">
        <v>149</v>
      </c>
      <c r="B2082" s="3" t="s">
        <v>122</v>
      </c>
      <c r="C2082" s="3" t="s">
        <v>295</v>
      </c>
      <c r="D2082" s="3">
        <v>2018</v>
      </c>
      <c r="E2082" s="3" t="s">
        <v>52</v>
      </c>
      <c r="F2082" t="s">
        <v>53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 t="s">
        <v>13</v>
      </c>
      <c r="AI2082">
        <v>0</v>
      </c>
      <c r="AJ2082">
        <v>0</v>
      </c>
    </row>
    <row r="2083" spans="1:36" x14ac:dyDescent="0.25">
      <c r="A2083" s="3" t="s">
        <v>149</v>
      </c>
      <c r="B2083" s="3" t="s">
        <v>122</v>
      </c>
      <c r="C2083" s="3" t="s">
        <v>295</v>
      </c>
      <c r="D2083" s="3">
        <v>2018</v>
      </c>
      <c r="E2083" s="3">
        <v>8</v>
      </c>
      <c r="F2083" t="s">
        <v>54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 t="s">
        <v>13</v>
      </c>
      <c r="AI2083">
        <v>0</v>
      </c>
      <c r="AJ2083">
        <v>0</v>
      </c>
    </row>
    <row r="2084" spans="1:36" x14ac:dyDescent="0.25">
      <c r="A2084" s="3" t="s">
        <v>149</v>
      </c>
      <c r="B2084" s="3" t="s">
        <v>122</v>
      </c>
      <c r="C2084" s="3" t="s">
        <v>295</v>
      </c>
      <c r="D2084" s="3">
        <v>2018</v>
      </c>
      <c r="E2084" s="3" t="s">
        <v>55</v>
      </c>
      <c r="F2084" t="s">
        <v>16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 t="s">
        <v>13</v>
      </c>
      <c r="AI2084">
        <v>0</v>
      </c>
      <c r="AJ2084">
        <v>0</v>
      </c>
    </row>
    <row r="2085" spans="1:36" x14ac:dyDescent="0.25">
      <c r="A2085" s="3" t="s">
        <v>149</v>
      </c>
      <c r="B2085" s="3" t="s">
        <v>122</v>
      </c>
      <c r="C2085" s="3" t="s">
        <v>295</v>
      </c>
      <c r="D2085" s="3">
        <v>2018</v>
      </c>
      <c r="E2085" s="3" t="s">
        <v>56</v>
      </c>
      <c r="F2085" t="s">
        <v>20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 t="s">
        <v>13</v>
      </c>
      <c r="AI2085">
        <v>0</v>
      </c>
      <c r="AJ2085">
        <v>0</v>
      </c>
    </row>
    <row r="2086" spans="1:36" x14ac:dyDescent="0.25">
      <c r="A2086" s="3" t="s">
        <v>149</v>
      </c>
      <c r="B2086" s="3" t="s">
        <v>122</v>
      </c>
      <c r="C2086" s="3" t="s">
        <v>295</v>
      </c>
      <c r="D2086" s="3">
        <v>2018</v>
      </c>
      <c r="E2086" s="3" t="s">
        <v>57</v>
      </c>
      <c r="F2086" t="s">
        <v>58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 t="s">
        <v>13</v>
      </c>
      <c r="AI2086">
        <v>0</v>
      </c>
      <c r="AJ2086">
        <v>0</v>
      </c>
    </row>
    <row r="2087" spans="1:36" x14ac:dyDescent="0.25">
      <c r="A2087" s="3" t="s">
        <v>149</v>
      </c>
      <c r="B2087" s="3" t="s">
        <v>122</v>
      </c>
      <c r="C2087" s="3" t="s">
        <v>295</v>
      </c>
      <c r="D2087" s="3">
        <v>2018</v>
      </c>
      <c r="E2087" s="3">
        <v>9</v>
      </c>
      <c r="F2087" t="s">
        <v>59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 t="s">
        <v>13</v>
      </c>
      <c r="AI2087">
        <v>0</v>
      </c>
      <c r="AJ2087">
        <v>0</v>
      </c>
    </row>
    <row r="2088" spans="1:36" x14ac:dyDescent="0.25">
      <c r="A2088" s="3" t="s">
        <v>149</v>
      </c>
      <c r="B2088" s="3" t="s">
        <v>122</v>
      </c>
      <c r="C2088" s="3" t="s">
        <v>295</v>
      </c>
      <c r="D2088" s="3">
        <v>2018</v>
      </c>
      <c r="E2088" s="3">
        <v>10</v>
      </c>
      <c r="F2088" t="s">
        <v>60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 t="s">
        <v>13</v>
      </c>
      <c r="AI2088">
        <v>0</v>
      </c>
      <c r="AJ2088">
        <v>0</v>
      </c>
    </row>
    <row r="2089" spans="1:36" x14ac:dyDescent="0.25">
      <c r="A2089" s="3" t="s">
        <v>149</v>
      </c>
      <c r="B2089" s="3" t="s">
        <v>122</v>
      </c>
      <c r="C2089" s="3" t="s">
        <v>295</v>
      </c>
      <c r="D2089" s="3">
        <v>2018</v>
      </c>
      <c r="E2089" s="3">
        <v>11</v>
      </c>
      <c r="F2089" t="s">
        <v>61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 t="s">
        <v>13</v>
      </c>
      <c r="AI2089">
        <v>0</v>
      </c>
      <c r="AJ2089">
        <v>0</v>
      </c>
    </row>
    <row r="2090" spans="1:36" x14ac:dyDescent="0.25">
      <c r="A2090" s="3" t="s">
        <v>149</v>
      </c>
      <c r="B2090" s="3" t="s">
        <v>122</v>
      </c>
      <c r="C2090" s="3" t="s">
        <v>295</v>
      </c>
      <c r="D2090" s="3">
        <v>2018</v>
      </c>
      <c r="E2090" s="3" t="s">
        <v>62</v>
      </c>
      <c r="F2090" t="s">
        <v>63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 t="s">
        <v>13</v>
      </c>
      <c r="AI2090">
        <v>0</v>
      </c>
      <c r="AJ2090">
        <v>0</v>
      </c>
    </row>
    <row r="2091" spans="1:36" x14ac:dyDescent="0.25">
      <c r="A2091" s="3" t="s">
        <v>149</v>
      </c>
      <c r="B2091" s="3" t="s">
        <v>122</v>
      </c>
      <c r="C2091" s="3" t="s">
        <v>295</v>
      </c>
      <c r="D2091" s="3">
        <v>2018</v>
      </c>
      <c r="E2091" s="3" t="s">
        <v>64</v>
      </c>
      <c r="F2091" t="s">
        <v>65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 t="s">
        <v>13</v>
      </c>
      <c r="AI2091">
        <v>0</v>
      </c>
      <c r="AJ2091">
        <v>0</v>
      </c>
    </row>
    <row r="2092" spans="1:36" x14ac:dyDescent="0.25">
      <c r="A2092" s="3" t="s">
        <v>149</v>
      </c>
      <c r="B2092" s="3" t="s">
        <v>122</v>
      </c>
      <c r="C2092" s="3" t="s">
        <v>295</v>
      </c>
      <c r="D2092" s="3">
        <v>2018</v>
      </c>
      <c r="E2092" s="3" t="s">
        <v>66</v>
      </c>
      <c r="F2092" t="s">
        <v>20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 t="s">
        <v>13</v>
      </c>
      <c r="AI2092">
        <v>0</v>
      </c>
      <c r="AJ2092">
        <v>0</v>
      </c>
    </row>
    <row r="2093" spans="1:36" x14ac:dyDescent="0.25">
      <c r="A2093" s="3" t="s">
        <v>149</v>
      </c>
      <c r="B2093" s="3" t="s">
        <v>122</v>
      </c>
      <c r="C2093" s="3" t="s">
        <v>295</v>
      </c>
      <c r="D2093" s="3">
        <v>2018</v>
      </c>
      <c r="E2093" s="3" t="s">
        <v>67</v>
      </c>
      <c r="F2093" t="s">
        <v>18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 t="s">
        <v>13</v>
      </c>
      <c r="AI2093">
        <v>0</v>
      </c>
      <c r="AJ2093">
        <v>0</v>
      </c>
    </row>
    <row r="2094" spans="1:36" x14ac:dyDescent="0.25">
      <c r="A2094" s="3" t="s">
        <v>149</v>
      </c>
      <c r="B2094" s="3" t="s">
        <v>122</v>
      </c>
      <c r="C2094" s="3" t="s">
        <v>295</v>
      </c>
      <c r="D2094" s="3">
        <v>2018</v>
      </c>
      <c r="E2094" s="3">
        <v>12</v>
      </c>
      <c r="F2094" t="s">
        <v>68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 t="s">
        <v>13</v>
      </c>
      <c r="AI2094">
        <v>0</v>
      </c>
      <c r="AJ2094">
        <v>0</v>
      </c>
    </row>
    <row r="2095" spans="1:36" x14ac:dyDescent="0.25">
      <c r="A2095" s="3" t="s">
        <v>149</v>
      </c>
      <c r="B2095" s="3" t="s">
        <v>122</v>
      </c>
      <c r="C2095" s="3" t="s">
        <v>295</v>
      </c>
      <c r="D2095" s="3">
        <v>2018</v>
      </c>
      <c r="E2095" s="3" t="s">
        <v>69</v>
      </c>
      <c r="F2095" t="s">
        <v>70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 t="s">
        <v>13</v>
      </c>
      <c r="AI2095">
        <v>0</v>
      </c>
      <c r="AJ2095">
        <v>0</v>
      </c>
    </row>
    <row r="2096" spans="1:36" x14ac:dyDescent="0.25">
      <c r="A2096" s="3" t="s">
        <v>149</v>
      </c>
      <c r="B2096" s="3" t="s">
        <v>122</v>
      </c>
      <c r="C2096" s="3" t="s">
        <v>295</v>
      </c>
      <c r="D2096" s="3">
        <v>2018</v>
      </c>
      <c r="E2096" s="3" t="s">
        <v>71</v>
      </c>
      <c r="F2096" t="s">
        <v>72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 t="s">
        <v>13</v>
      </c>
      <c r="AI2096">
        <v>0</v>
      </c>
      <c r="AJ2096">
        <v>0</v>
      </c>
    </row>
    <row r="2097" spans="1:36" x14ac:dyDescent="0.25">
      <c r="A2097" s="3" t="s">
        <v>149</v>
      </c>
      <c r="B2097" s="3" t="s">
        <v>122</v>
      </c>
      <c r="C2097" s="3" t="s">
        <v>295</v>
      </c>
      <c r="D2097" s="3">
        <v>2018</v>
      </c>
      <c r="E2097" s="3" t="s">
        <v>73</v>
      </c>
      <c r="F2097" t="s">
        <v>16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 t="s">
        <v>13</v>
      </c>
      <c r="AI2097">
        <v>0</v>
      </c>
      <c r="AJ2097">
        <v>0</v>
      </c>
    </row>
    <row r="2098" spans="1:36" x14ac:dyDescent="0.25">
      <c r="A2098" s="3" t="s">
        <v>149</v>
      </c>
      <c r="B2098" s="3" t="s">
        <v>122</v>
      </c>
      <c r="C2098" s="3" t="s">
        <v>295</v>
      </c>
      <c r="D2098" s="3">
        <v>2018</v>
      </c>
      <c r="E2098" s="3" t="s">
        <v>74</v>
      </c>
      <c r="F2098" t="s">
        <v>20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 t="s">
        <v>13</v>
      </c>
      <c r="AI2098">
        <v>0</v>
      </c>
      <c r="AJ2098">
        <v>0</v>
      </c>
    </row>
    <row r="2099" spans="1:36" x14ac:dyDescent="0.25">
      <c r="A2099" s="3" t="s">
        <v>149</v>
      </c>
      <c r="B2099" s="3" t="s">
        <v>122</v>
      </c>
      <c r="C2099" s="3" t="s">
        <v>295</v>
      </c>
      <c r="D2099" s="3">
        <v>2018</v>
      </c>
      <c r="E2099" s="3">
        <v>0</v>
      </c>
      <c r="F2099" t="s">
        <v>75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</row>
    <row r="2100" spans="1:36" x14ac:dyDescent="0.25">
      <c r="A2100" s="3" t="s">
        <v>149</v>
      </c>
      <c r="B2100" s="3" t="s">
        <v>122</v>
      </c>
      <c r="C2100" s="3" t="s">
        <v>295</v>
      </c>
      <c r="D2100" s="3">
        <v>2018</v>
      </c>
      <c r="E2100" s="3">
        <v>13</v>
      </c>
      <c r="F2100" t="s">
        <v>76</v>
      </c>
      <c r="G2100">
        <v>0</v>
      </c>
      <c r="H2100">
        <v>0</v>
      </c>
      <c r="I2100">
        <v>1</v>
      </c>
      <c r="J2100">
        <v>1</v>
      </c>
      <c r="K2100">
        <v>1</v>
      </c>
      <c r="L2100">
        <v>0</v>
      </c>
      <c r="M2100">
        <v>5</v>
      </c>
      <c r="N2100">
        <v>4</v>
      </c>
      <c r="O2100">
        <v>7</v>
      </c>
      <c r="P2100">
        <v>2</v>
      </c>
      <c r="Q2100">
        <v>7</v>
      </c>
      <c r="R2100">
        <v>0</v>
      </c>
      <c r="S2100">
        <v>7</v>
      </c>
      <c r="T2100">
        <v>0</v>
      </c>
      <c r="U2100">
        <v>7</v>
      </c>
      <c r="V2100">
        <v>0</v>
      </c>
      <c r="W2100">
        <v>7</v>
      </c>
      <c r="X2100">
        <v>0</v>
      </c>
      <c r="Y2100">
        <v>7</v>
      </c>
      <c r="Z2100">
        <v>0</v>
      </c>
      <c r="AA2100">
        <v>7</v>
      </c>
      <c r="AB2100">
        <v>0</v>
      </c>
      <c r="AC2100">
        <v>7</v>
      </c>
      <c r="AD2100">
        <v>0</v>
      </c>
      <c r="AE2100">
        <v>8</v>
      </c>
      <c r="AF2100">
        <v>7</v>
      </c>
      <c r="AG2100">
        <v>12</v>
      </c>
      <c r="AH2100" t="s">
        <v>162</v>
      </c>
      <c r="AI2100">
        <v>0</v>
      </c>
      <c r="AJ2100">
        <v>0</v>
      </c>
    </row>
    <row r="2101" spans="1:36" x14ac:dyDescent="0.25">
      <c r="A2101" s="3" t="s">
        <v>149</v>
      </c>
      <c r="B2101" s="3" t="s">
        <v>122</v>
      </c>
      <c r="C2101" s="3" t="s">
        <v>295</v>
      </c>
      <c r="D2101" s="3">
        <v>2018</v>
      </c>
      <c r="E2101" s="3" t="s">
        <v>77</v>
      </c>
      <c r="F2101" t="s">
        <v>78</v>
      </c>
      <c r="G2101">
        <v>0</v>
      </c>
      <c r="H2101">
        <v>0</v>
      </c>
      <c r="I2101">
        <v>1</v>
      </c>
      <c r="J2101">
        <v>1</v>
      </c>
      <c r="K2101">
        <v>1</v>
      </c>
      <c r="L2101">
        <v>0</v>
      </c>
      <c r="M2101">
        <v>3</v>
      </c>
      <c r="N2101">
        <v>2</v>
      </c>
      <c r="O2101">
        <v>5</v>
      </c>
      <c r="P2101">
        <v>2</v>
      </c>
      <c r="Q2101">
        <v>5</v>
      </c>
      <c r="R2101">
        <v>0</v>
      </c>
      <c r="S2101">
        <v>5</v>
      </c>
      <c r="T2101">
        <v>0</v>
      </c>
      <c r="U2101">
        <v>5</v>
      </c>
      <c r="V2101">
        <v>0</v>
      </c>
      <c r="W2101">
        <v>5</v>
      </c>
      <c r="X2101">
        <v>0</v>
      </c>
      <c r="Y2101">
        <v>5</v>
      </c>
      <c r="Z2101">
        <v>0</v>
      </c>
      <c r="AA2101">
        <v>5</v>
      </c>
      <c r="AB2101">
        <v>0</v>
      </c>
      <c r="AC2101">
        <v>5</v>
      </c>
      <c r="AD2101">
        <v>0</v>
      </c>
      <c r="AE2101">
        <v>8</v>
      </c>
      <c r="AF2101">
        <v>5</v>
      </c>
      <c r="AG2101">
        <v>9</v>
      </c>
      <c r="AH2101" t="s">
        <v>162</v>
      </c>
      <c r="AI2101">
        <v>0</v>
      </c>
      <c r="AJ2101">
        <v>0</v>
      </c>
    </row>
    <row r="2102" spans="1:36" x14ac:dyDescent="0.25">
      <c r="A2102" s="3" t="s">
        <v>149</v>
      </c>
      <c r="B2102" s="3" t="s">
        <v>122</v>
      </c>
      <c r="C2102" s="3" t="s">
        <v>295</v>
      </c>
      <c r="D2102" s="3">
        <v>2018</v>
      </c>
      <c r="E2102" s="3" t="s">
        <v>79</v>
      </c>
      <c r="F2102" t="s">
        <v>80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2</v>
      </c>
      <c r="N2102">
        <v>2</v>
      </c>
      <c r="O2102">
        <v>2</v>
      </c>
      <c r="P2102">
        <v>0</v>
      </c>
      <c r="Q2102">
        <v>2</v>
      </c>
      <c r="R2102">
        <v>0</v>
      </c>
      <c r="S2102">
        <v>2</v>
      </c>
      <c r="T2102">
        <v>0</v>
      </c>
      <c r="U2102">
        <v>2</v>
      </c>
      <c r="V2102">
        <v>0</v>
      </c>
      <c r="W2102">
        <v>2</v>
      </c>
      <c r="X2102">
        <v>0</v>
      </c>
      <c r="Y2102">
        <v>2</v>
      </c>
      <c r="Z2102">
        <v>0</v>
      </c>
      <c r="AA2102">
        <v>2</v>
      </c>
      <c r="AB2102">
        <v>0</v>
      </c>
      <c r="AC2102">
        <v>2</v>
      </c>
      <c r="AD2102">
        <v>0</v>
      </c>
      <c r="AE2102">
        <v>0</v>
      </c>
      <c r="AF2102">
        <v>2</v>
      </c>
      <c r="AG2102">
        <v>3</v>
      </c>
      <c r="AH2102" t="s">
        <v>200</v>
      </c>
      <c r="AI2102" t="s">
        <v>297</v>
      </c>
      <c r="AJ2102">
        <v>0</v>
      </c>
    </row>
    <row r="2103" spans="1:36" x14ac:dyDescent="0.25">
      <c r="A2103" s="3" t="s">
        <v>149</v>
      </c>
      <c r="B2103" s="3" t="s">
        <v>122</v>
      </c>
      <c r="C2103" s="3" t="s">
        <v>295</v>
      </c>
      <c r="D2103" s="3">
        <v>2018</v>
      </c>
      <c r="E2103" s="3">
        <v>14</v>
      </c>
      <c r="F2103" t="s">
        <v>81</v>
      </c>
      <c r="G2103">
        <v>0</v>
      </c>
      <c r="H2103">
        <v>0</v>
      </c>
      <c r="I2103">
        <v>116</v>
      </c>
      <c r="J2103">
        <v>116</v>
      </c>
      <c r="K2103">
        <v>116</v>
      </c>
      <c r="L2103">
        <v>0</v>
      </c>
      <c r="M2103">
        <v>353</v>
      </c>
      <c r="N2103">
        <v>237</v>
      </c>
      <c r="O2103">
        <v>405</v>
      </c>
      <c r="P2103">
        <v>52</v>
      </c>
      <c r="Q2103">
        <v>405</v>
      </c>
      <c r="R2103">
        <v>0</v>
      </c>
      <c r="S2103">
        <v>405</v>
      </c>
      <c r="T2103">
        <v>0</v>
      </c>
      <c r="U2103">
        <v>405</v>
      </c>
      <c r="V2103">
        <v>0</v>
      </c>
      <c r="W2103">
        <v>405</v>
      </c>
      <c r="X2103">
        <v>0</v>
      </c>
      <c r="Y2103">
        <v>405</v>
      </c>
      <c r="Z2103">
        <v>0</v>
      </c>
      <c r="AA2103">
        <v>405</v>
      </c>
      <c r="AB2103">
        <v>0</v>
      </c>
      <c r="AC2103">
        <v>405</v>
      </c>
      <c r="AD2103">
        <v>0</v>
      </c>
      <c r="AE2103">
        <v>210</v>
      </c>
      <c r="AF2103">
        <v>405</v>
      </c>
      <c r="AG2103">
        <v>594</v>
      </c>
      <c r="AH2103" t="s">
        <v>13</v>
      </c>
      <c r="AI2103">
        <v>0</v>
      </c>
      <c r="AJ2103">
        <v>0</v>
      </c>
    </row>
    <row r="2104" spans="1:36" x14ac:dyDescent="0.25">
      <c r="A2104" s="3" t="s">
        <v>149</v>
      </c>
      <c r="B2104" s="3" t="s">
        <v>122</v>
      </c>
      <c r="C2104" s="3" t="s">
        <v>295</v>
      </c>
      <c r="D2104" s="3">
        <v>2018</v>
      </c>
      <c r="E2104" s="3" t="s">
        <v>82</v>
      </c>
      <c r="F2104" t="s">
        <v>83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 t="s">
        <v>13</v>
      </c>
      <c r="AI2104">
        <v>0</v>
      </c>
      <c r="AJ2104">
        <v>0</v>
      </c>
    </row>
    <row r="2105" spans="1:36" x14ac:dyDescent="0.25">
      <c r="A2105" s="3" t="s">
        <v>149</v>
      </c>
      <c r="B2105" s="3" t="s">
        <v>122</v>
      </c>
      <c r="C2105" s="3" t="s">
        <v>295</v>
      </c>
      <c r="D2105" s="3">
        <v>2018</v>
      </c>
      <c r="E2105" s="3" t="s">
        <v>84</v>
      </c>
      <c r="F2105" t="s">
        <v>85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 t="s">
        <v>13</v>
      </c>
      <c r="AI2105">
        <v>0</v>
      </c>
      <c r="AJ2105">
        <v>0</v>
      </c>
    </row>
    <row r="2106" spans="1:36" x14ac:dyDescent="0.25">
      <c r="A2106" s="3" t="s">
        <v>149</v>
      </c>
      <c r="B2106" s="3" t="s">
        <v>122</v>
      </c>
      <c r="C2106" s="3" t="s">
        <v>295</v>
      </c>
      <c r="D2106" s="3">
        <v>2018</v>
      </c>
      <c r="E2106" s="3" t="s">
        <v>86</v>
      </c>
      <c r="F2106" t="s">
        <v>87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5</v>
      </c>
      <c r="AH2106" t="s">
        <v>13</v>
      </c>
      <c r="AI2106">
        <v>0</v>
      </c>
      <c r="AJ2106">
        <v>0</v>
      </c>
    </row>
    <row r="2107" spans="1:36" x14ac:dyDescent="0.25">
      <c r="A2107" s="3" t="s">
        <v>149</v>
      </c>
      <c r="B2107" s="3" t="s">
        <v>122</v>
      </c>
      <c r="C2107" s="3" t="s">
        <v>295</v>
      </c>
      <c r="D2107" s="3">
        <v>2018</v>
      </c>
      <c r="E2107" s="3" t="s">
        <v>88</v>
      </c>
      <c r="F2107" t="s">
        <v>89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1</v>
      </c>
      <c r="AH2107" t="s">
        <v>13</v>
      </c>
      <c r="AI2107">
        <v>0</v>
      </c>
      <c r="AJ2107">
        <v>0</v>
      </c>
    </row>
    <row r="2108" spans="1:36" x14ac:dyDescent="0.25">
      <c r="A2108" s="3" t="s">
        <v>149</v>
      </c>
      <c r="B2108" s="3" t="s">
        <v>122</v>
      </c>
      <c r="C2108" s="3" t="s">
        <v>295</v>
      </c>
      <c r="D2108" s="3">
        <v>2018</v>
      </c>
      <c r="E2108" s="3" t="s">
        <v>90</v>
      </c>
      <c r="F2108" t="s">
        <v>91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58</v>
      </c>
      <c r="AH2108" t="s">
        <v>13</v>
      </c>
      <c r="AI2108">
        <v>0</v>
      </c>
      <c r="AJ2108">
        <v>0</v>
      </c>
    </row>
    <row r="2109" spans="1:36" x14ac:dyDescent="0.25">
      <c r="A2109" s="3" t="s">
        <v>149</v>
      </c>
      <c r="B2109" s="3" t="s">
        <v>122</v>
      </c>
      <c r="C2109" s="3" t="s">
        <v>295</v>
      </c>
      <c r="D2109" s="3">
        <v>2018</v>
      </c>
      <c r="E2109" s="3" t="s">
        <v>92</v>
      </c>
      <c r="F2109" t="s">
        <v>93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 t="s">
        <v>13</v>
      </c>
      <c r="AI2109">
        <v>0</v>
      </c>
      <c r="AJ2109">
        <v>0</v>
      </c>
    </row>
    <row r="2110" spans="1:36" x14ac:dyDescent="0.25">
      <c r="A2110" s="3" t="s">
        <v>149</v>
      </c>
      <c r="B2110" s="3" t="s">
        <v>122</v>
      </c>
      <c r="C2110" s="3" t="s">
        <v>295</v>
      </c>
      <c r="D2110" s="3">
        <v>2018</v>
      </c>
      <c r="E2110" s="3">
        <v>15</v>
      </c>
      <c r="F2110" t="s">
        <v>94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 t="s">
        <v>13</v>
      </c>
      <c r="AI2110">
        <v>0</v>
      </c>
      <c r="AJ2110">
        <v>0</v>
      </c>
    </row>
    <row r="2111" spans="1:36" x14ac:dyDescent="0.25">
      <c r="A2111" s="3" t="s">
        <v>149</v>
      </c>
      <c r="B2111" s="3" t="s">
        <v>122</v>
      </c>
      <c r="C2111" s="3" t="s">
        <v>295</v>
      </c>
      <c r="D2111" s="3">
        <v>2018</v>
      </c>
      <c r="E2111" s="3" t="s">
        <v>95</v>
      </c>
      <c r="F2111" t="s">
        <v>96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 t="s">
        <v>13</v>
      </c>
      <c r="AI2111">
        <v>0</v>
      </c>
      <c r="AJ2111">
        <v>0</v>
      </c>
    </row>
    <row r="2112" spans="1:36" x14ac:dyDescent="0.25">
      <c r="A2112" s="3" t="s">
        <v>149</v>
      </c>
      <c r="B2112" s="3" t="s">
        <v>122</v>
      </c>
      <c r="C2112" s="3" t="s">
        <v>295</v>
      </c>
      <c r="D2112" s="3">
        <v>2018</v>
      </c>
      <c r="E2112" s="3">
        <v>0</v>
      </c>
      <c r="F2112" t="s">
        <v>97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</row>
    <row r="2113" spans="1:36" x14ac:dyDescent="0.25">
      <c r="A2113" s="3" t="s">
        <v>149</v>
      </c>
      <c r="B2113" s="3" t="s">
        <v>122</v>
      </c>
      <c r="C2113" s="3" t="s">
        <v>295</v>
      </c>
      <c r="D2113" s="3">
        <v>2018</v>
      </c>
      <c r="E2113" s="3">
        <v>0</v>
      </c>
      <c r="F2113" t="s">
        <v>98</v>
      </c>
      <c r="G2113">
        <v>0</v>
      </c>
      <c r="H2113">
        <v>0</v>
      </c>
      <c r="I2113">
        <v>48</v>
      </c>
      <c r="J2113">
        <v>48</v>
      </c>
      <c r="K2113">
        <v>56</v>
      </c>
      <c r="L2113">
        <v>8</v>
      </c>
      <c r="M2113">
        <v>63</v>
      </c>
      <c r="N2113">
        <v>7</v>
      </c>
      <c r="O2113">
        <v>68</v>
      </c>
      <c r="P2113">
        <v>5</v>
      </c>
      <c r="Q2113">
        <v>68</v>
      </c>
      <c r="R2113">
        <v>0</v>
      </c>
      <c r="S2113">
        <v>68</v>
      </c>
      <c r="T2113">
        <v>0</v>
      </c>
      <c r="U2113">
        <v>68</v>
      </c>
      <c r="V2113">
        <v>0</v>
      </c>
      <c r="W2113">
        <v>68</v>
      </c>
      <c r="X2113">
        <v>0</v>
      </c>
      <c r="Y2113">
        <v>68</v>
      </c>
      <c r="Z2113">
        <v>0</v>
      </c>
      <c r="AA2113">
        <v>68</v>
      </c>
      <c r="AB2113">
        <v>0</v>
      </c>
      <c r="AC2113">
        <v>68</v>
      </c>
      <c r="AD2113">
        <v>0</v>
      </c>
      <c r="AE2113">
        <v>90</v>
      </c>
      <c r="AF2113">
        <v>68</v>
      </c>
      <c r="AG2113">
        <v>160</v>
      </c>
      <c r="AH2113" t="s">
        <v>13</v>
      </c>
      <c r="AI2113">
        <v>0</v>
      </c>
      <c r="AJ2113">
        <v>0</v>
      </c>
    </row>
    <row r="2114" spans="1:36" x14ac:dyDescent="0.25">
      <c r="A2114" s="3" t="s">
        <v>149</v>
      </c>
      <c r="B2114" s="3" t="s">
        <v>122</v>
      </c>
      <c r="C2114" s="3" t="s">
        <v>295</v>
      </c>
      <c r="D2114" s="3">
        <v>2018</v>
      </c>
      <c r="E2114" s="3">
        <v>0</v>
      </c>
      <c r="F2114" t="s">
        <v>99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92</v>
      </c>
      <c r="AH2114" t="s">
        <v>13</v>
      </c>
      <c r="AI2114">
        <v>0</v>
      </c>
      <c r="AJ2114">
        <v>0</v>
      </c>
    </row>
    <row r="2115" spans="1:36" x14ac:dyDescent="0.25">
      <c r="A2115" s="3" t="s">
        <v>149</v>
      </c>
      <c r="B2115" s="3" t="s">
        <v>122</v>
      </c>
      <c r="C2115" s="3" t="s">
        <v>295</v>
      </c>
      <c r="D2115" s="3">
        <v>2018</v>
      </c>
      <c r="E2115" s="3">
        <v>0</v>
      </c>
      <c r="F2115" t="s">
        <v>100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 t="s">
        <v>13</v>
      </c>
      <c r="AI2115">
        <v>0</v>
      </c>
      <c r="AJ2115">
        <v>0</v>
      </c>
    </row>
    <row r="2116" spans="1:36" x14ac:dyDescent="0.25">
      <c r="A2116" s="3" t="s">
        <v>149</v>
      </c>
      <c r="B2116" s="3" t="s">
        <v>122</v>
      </c>
      <c r="C2116" s="3" t="s">
        <v>295</v>
      </c>
      <c r="D2116" s="3">
        <v>2018</v>
      </c>
      <c r="E2116" s="3">
        <v>0</v>
      </c>
      <c r="F2116" t="s">
        <v>101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182</v>
      </c>
      <c r="AH2116" t="s">
        <v>13</v>
      </c>
      <c r="AI2116">
        <v>0</v>
      </c>
      <c r="AJ2116">
        <v>0</v>
      </c>
    </row>
    <row r="2117" spans="1:36" x14ac:dyDescent="0.25">
      <c r="A2117" s="3" t="s">
        <v>149</v>
      </c>
      <c r="B2117" s="3" t="s">
        <v>122</v>
      </c>
      <c r="C2117" s="3" t="s">
        <v>295</v>
      </c>
      <c r="D2117" s="3">
        <v>2018</v>
      </c>
      <c r="E2117" s="3">
        <v>0</v>
      </c>
      <c r="F2117" t="s">
        <v>102</v>
      </c>
      <c r="G2117">
        <v>0</v>
      </c>
      <c r="H2117">
        <v>0</v>
      </c>
      <c r="I2117">
        <v>116</v>
      </c>
      <c r="J2117">
        <v>116</v>
      </c>
      <c r="K2117">
        <v>116</v>
      </c>
      <c r="L2117">
        <v>0</v>
      </c>
      <c r="M2117">
        <v>353</v>
      </c>
      <c r="N2117">
        <v>237</v>
      </c>
      <c r="O2117">
        <v>405</v>
      </c>
      <c r="P2117">
        <v>52</v>
      </c>
      <c r="Q2117">
        <v>405</v>
      </c>
      <c r="R2117">
        <v>0</v>
      </c>
      <c r="S2117">
        <v>405</v>
      </c>
      <c r="T2117">
        <v>0</v>
      </c>
      <c r="U2117">
        <v>405</v>
      </c>
      <c r="V2117">
        <v>0</v>
      </c>
      <c r="W2117">
        <v>405</v>
      </c>
      <c r="X2117">
        <v>0</v>
      </c>
      <c r="Y2117">
        <v>405</v>
      </c>
      <c r="Z2117">
        <v>0</v>
      </c>
      <c r="AA2117">
        <v>405</v>
      </c>
      <c r="AB2117">
        <v>0</v>
      </c>
      <c r="AC2117">
        <v>405</v>
      </c>
      <c r="AD2117">
        <v>0</v>
      </c>
      <c r="AE2117">
        <v>210</v>
      </c>
      <c r="AF2117">
        <v>405</v>
      </c>
      <c r="AG2117">
        <v>594</v>
      </c>
      <c r="AH2117" t="s">
        <v>13</v>
      </c>
      <c r="AI2117">
        <v>0</v>
      </c>
      <c r="AJ2117">
        <v>0</v>
      </c>
    </row>
    <row r="2118" spans="1:36" x14ac:dyDescent="0.25">
      <c r="A2118" s="3" t="s">
        <v>149</v>
      </c>
      <c r="B2118" s="3" t="s">
        <v>122</v>
      </c>
      <c r="C2118" s="3" t="s">
        <v>295</v>
      </c>
      <c r="D2118" s="3">
        <v>2018</v>
      </c>
      <c r="E2118" s="3">
        <v>0</v>
      </c>
      <c r="F2118" t="s">
        <v>103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 t="s">
        <v>13</v>
      </c>
      <c r="AI2118">
        <v>0</v>
      </c>
      <c r="AJ2118">
        <v>0</v>
      </c>
    </row>
    <row r="2119" spans="1:36" x14ac:dyDescent="0.25">
      <c r="A2119" s="3" t="s">
        <v>149</v>
      </c>
      <c r="B2119" s="3" t="s">
        <v>122</v>
      </c>
      <c r="C2119" s="3" t="s">
        <v>295</v>
      </c>
      <c r="D2119" s="3">
        <v>2018</v>
      </c>
      <c r="E2119" s="3">
        <v>0</v>
      </c>
      <c r="F2119" t="s">
        <v>104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</row>
    <row r="2120" spans="1:36" x14ac:dyDescent="0.25">
      <c r="A2120" s="3" t="s">
        <v>149</v>
      </c>
      <c r="B2120" s="3" t="s">
        <v>122</v>
      </c>
      <c r="C2120" s="3" t="s">
        <v>295</v>
      </c>
      <c r="D2120" s="3">
        <v>2018</v>
      </c>
      <c r="E2120" s="3">
        <v>16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 t="s">
        <v>13</v>
      </c>
      <c r="AI2120">
        <v>0</v>
      </c>
      <c r="AJ2120">
        <v>0</v>
      </c>
    </row>
    <row r="2121" spans="1:36" x14ac:dyDescent="0.25">
      <c r="A2121" s="3" t="s">
        <v>149</v>
      </c>
      <c r="B2121" s="3" t="s">
        <v>122</v>
      </c>
      <c r="C2121" s="3" t="s">
        <v>295</v>
      </c>
      <c r="D2121" s="3">
        <v>2018</v>
      </c>
      <c r="E2121" s="3">
        <v>17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 t="s">
        <v>13</v>
      </c>
      <c r="AI2121">
        <v>0</v>
      </c>
      <c r="AJ2121">
        <v>0</v>
      </c>
    </row>
    <row r="2122" spans="1:36" x14ac:dyDescent="0.25">
      <c r="A2122" s="3" t="s">
        <v>149</v>
      </c>
      <c r="B2122" s="3" t="s">
        <v>122</v>
      </c>
      <c r="C2122" s="3" t="s">
        <v>295</v>
      </c>
      <c r="D2122" s="3">
        <v>2018</v>
      </c>
      <c r="E2122" s="3">
        <v>18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 t="s">
        <v>13</v>
      </c>
      <c r="AI2122">
        <v>0</v>
      </c>
      <c r="AJ2122">
        <v>0</v>
      </c>
    </row>
    <row r="2123" spans="1:36" x14ac:dyDescent="0.25">
      <c r="A2123" s="3" t="s">
        <v>149</v>
      </c>
      <c r="B2123" s="3" t="s">
        <v>122</v>
      </c>
      <c r="C2123" s="3" t="s">
        <v>295</v>
      </c>
      <c r="D2123" s="3">
        <v>2018</v>
      </c>
      <c r="E2123" s="3">
        <v>19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 t="s">
        <v>13</v>
      </c>
      <c r="AI2123">
        <v>0</v>
      </c>
      <c r="AJ2123">
        <v>0</v>
      </c>
    </row>
    <row r="2124" spans="1:36" x14ac:dyDescent="0.25">
      <c r="A2124" s="3" t="s">
        <v>149</v>
      </c>
      <c r="B2124" s="3" t="s">
        <v>122</v>
      </c>
      <c r="C2124" s="3" t="s">
        <v>295</v>
      </c>
      <c r="D2124" s="3">
        <v>2018</v>
      </c>
      <c r="E2124" s="3">
        <v>20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 t="s">
        <v>13</v>
      </c>
      <c r="AI2124">
        <v>0</v>
      </c>
      <c r="AJ2124">
        <v>0</v>
      </c>
    </row>
    <row r="2125" spans="1:36" x14ac:dyDescent="0.25">
      <c r="A2125" s="3" t="s">
        <v>149</v>
      </c>
      <c r="B2125" s="3" t="s">
        <v>122</v>
      </c>
      <c r="C2125" s="3" t="s">
        <v>295</v>
      </c>
      <c r="D2125" s="3">
        <v>2018</v>
      </c>
      <c r="E2125" s="3">
        <v>21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 t="s">
        <v>13</v>
      </c>
      <c r="AI2125">
        <v>0</v>
      </c>
      <c r="AJ2125">
        <v>0</v>
      </c>
    </row>
    <row r="2126" spans="1:36" x14ac:dyDescent="0.25">
      <c r="A2126" s="3" t="s">
        <v>149</v>
      </c>
      <c r="B2126" s="3" t="s">
        <v>122</v>
      </c>
      <c r="C2126" s="3" t="s">
        <v>295</v>
      </c>
      <c r="D2126" s="3">
        <v>2018</v>
      </c>
      <c r="E2126" s="3">
        <v>22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 t="s">
        <v>13</v>
      </c>
      <c r="AI2126">
        <v>0</v>
      </c>
      <c r="AJ2126">
        <v>0</v>
      </c>
    </row>
    <row r="2127" spans="1:36" x14ac:dyDescent="0.25">
      <c r="A2127" s="3" t="s">
        <v>149</v>
      </c>
      <c r="B2127" s="3" t="s">
        <v>122</v>
      </c>
      <c r="C2127" s="3" t="s">
        <v>295</v>
      </c>
      <c r="D2127" s="3">
        <v>2018</v>
      </c>
      <c r="E2127" s="3">
        <v>23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 t="s">
        <v>13</v>
      </c>
      <c r="AI2127">
        <v>0</v>
      </c>
      <c r="AJ2127">
        <v>0</v>
      </c>
    </row>
    <row r="2128" spans="1:36" x14ac:dyDescent="0.25">
      <c r="A2128" s="3" t="s">
        <v>149</v>
      </c>
      <c r="B2128" s="3" t="s">
        <v>122</v>
      </c>
      <c r="C2128" s="3" t="s">
        <v>295</v>
      </c>
      <c r="D2128" s="3">
        <v>2018</v>
      </c>
      <c r="E2128" s="3">
        <v>24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 t="s">
        <v>13</v>
      </c>
      <c r="AI2128">
        <v>0</v>
      </c>
      <c r="AJ2128">
        <v>0</v>
      </c>
    </row>
    <row r="2129" spans="1:36" x14ac:dyDescent="0.25">
      <c r="A2129" s="3" t="s">
        <v>149</v>
      </c>
      <c r="B2129" s="3" t="s">
        <v>122</v>
      </c>
      <c r="C2129" s="3" t="s">
        <v>295</v>
      </c>
      <c r="D2129" s="3">
        <v>2018</v>
      </c>
      <c r="E2129" s="3">
        <v>25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 t="s">
        <v>13</v>
      </c>
      <c r="AI2129">
        <v>0</v>
      </c>
      <c r="AJ2129">
        <v>0</v>
      </c>
    </row>
    <row r="2130" spans="1:36" x14ac:dyDescent="0.25">
      <c r="A2130" s="3" t="s">
        <v>149</v>
      </c>
      <c r="B2130" s="3" t="s">
        <v>127</v>
      </c>
      <c r="C2130" s="3" t="s">
        <v>298</v>
      </c>
      <c r="D2130" s="3">
        <v>2018</v>
      </c>
      <c r="E2130" s="3">
        <v>0</v>
      </c>
      <c r="F2130" t="s">
        <v>12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</row>
    <row r="2131" spans="1:36" x14ac:dyDescent="0.25">
      <c r="A2131" s="3" t="s">
        <v>149</v>
      </c>
      <c r="B2131" s="3" t="s">
        <v>127</v>
      </c>
      <c r="C2131" s="3" t="s">
        <v>298</v>
      </c>
      <c r="D2131" s="3">
        <v>2018</v>
      </c>
      <c r="E2131" s="3">
        <v>1</v>
      </c>
      <c r="F2131" t="s">
        <v>14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 t="s">
        <v>13</v>
      </c>
      <c r="AI2131">
        <v>0</v>
      </c>
      <c r="AJ2131">
        <v>0</v>
      </c>
    </row>
    <row r="2132" spans="1:36" x14ac:dyDescent="0.25">
      <c r="A2132" s="3" t="s">
        <v>149</v>
      </c>
      <c r="B2132" s="3" t="s">
        <v>127</v>
      </c>
      <c r="C2132" s="3" t="s">
        <v>298</v>
      </c>
      <c r="D2132" s="3">
        <v>2018</v>
      </c>
      <c r="E2132" s="3" t="s">
        <v>15</v>
      </c>
      <c r="F2132" t="s">
        <v>16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 t="s">
        <v>13</v>
      </c>
      <c r="AI2132">
        <v>0</v>
      </c>
      <c r="AJ2132">
        <v>0</v>
      </c>
    </row>
    <row r="2133" spans="1:36" x14ac:dyDescent="0.25">
      <c r="A2133" s="3" t="s">
        <v>149</v>
      </c>
      <c r="B2133" s="3" t="s">
        <v>127</v>
      </c>
      <c r="C2133" s="3" t="s">
        <v>298</v>
      </c>
      <c r="D2133" s="3">
        <v>2018</v>
      </c>
      <c r="E2133" s="3" t="s">
        <v>17</v>
      </c>
      <c r="F2133" t="s">
        <v>18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 t="s">
        <v>13</v>
      </c>
      <c r="AI2133">
        <v>0</v>
      </c>
      <c r="AJ2133">
        <v>0</v>
      </c>
    </row>
    <row r="2134" spans="1:36" x14ac:dyDescent="0.25">
      <c r="A2134" s="3" t="s">
        <v>149</v>
      </c>
      <c r="B2134" s="3" t="s">
        <v>127</v>
      </c>
      <c r="C2134" s="3" t="s">
        <v>298</v>
      </c>
      <c r="D2134" s="3">
        <v>2018</v>
      </c>
      <c r="E2134" s="3" t="s">
        <v>19</v>
      </c>
      <c r="F2134" t="s">
        <v>20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 t="s">
        <v>13</v>
      </c>
      <c r="AI2134">
        <v>0</v>
      </c>
      <c r="AJ2134">
        <v>0</v>
      </c>
    </row>
    <row r="2135" spans="1:36" x14ac:dyDescent="0.25">
      <c r="A2135" s="3" t="s">
        <v>149</v>
      </c>
      <c r="B2135" s="3" t="s">
        <v>127</v>
      </c>
      <c r="C2135" s="3" t="s">
        <v>298</v>
      </c>
      <c r="D2135" s="3">
        <v>2018</v>
      </c>
      <c r="E2135" s="3">
        <v>2</v>
      </c>
      <c r="F2135" t="s">
        <v>21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 t="s">
        <v>13</v>
      </c>
      <c r="AI2135">
        <v>0</v>
      </c>
      <c r="AJ2135">
        <v>0</v>
      </c>
    </row>
    <row r="2136" spans="1:36" x14ac:dyDescent="0.25">
      <c r="A2136" s="3" t="s">
        <v>149</v>
      </c>
      <c r="B2136" s="3" t="s">
        <v>127</v>
      </c>
      <c r="C2136" s="3" t="s">
        <v>298</v>
      </c>
      <c r="D2136" s="3">
        <v>2018</v>
      </c>
      <c r="E2136" s="3" t="s">
        <v>22</v>
      </c>
      <c r="F2136" t="s">
        <v>16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 t="s">
        <v>13</v>
      </c>
      <c r="AI2136">
        <v>0</v>
      </c>
      <c r="AJ2136">
        <v>0</v>
      </c>
    </row>
    <row r="2137" spans="1:36" x14ac:dyDescent="0.25">
      <c r="A2137" s="3" t="s">
        <v>149</v>
      </c>
      <c r="B2137" s="3" t="s">
        <v>127</v>
      </c>
      <c r="C2137" s="3" t="s">
        <v>298</v>
      </c>
      <c r="D2137" s="3">
        <v>2018</v>
      </c>
      <c r="E2137" s="3" t="s">
        <v>23</v>
      </c>
      <c r="F2137" t="s">
        <v>20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 t="s">
        <v>13</v>
      </c>
      <c r="AI2137">
        <v>0</v>
      </c>
      <c r="AJ2137">
        <v>0</v>
      </c>
    </row>
    <row r="2138" spans="1:36" x14ac:dyDescent="0.25">
      <c r="A2138" s="3" t="s">
        <v>149</v>
      </c>
      <c r="B2138" s="3" t="s">
        <v>127</v>
      </c>
      <c r="C2138" s="3" t="s">
        <v>298</v>
      </c>
      <c r="D2138" s="3">
        <v>2018</v>
      </c>
      <c r="E2138" s="3">
        <v>3</v>
      </c>
      <c r="F2138" t="s">
        <v>24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 t="s">
        <v>13</v>
      </c>
      <c r="AI2138">
        <v>0</v>
      </c>
      <c r="AJ2138">
        <v>0</v>
      </c>
    </row>
    <row r="2139" spans="1:36" x14ac:dyDescent="0.25">
      <c r="A2139" s="3" t="s">
        <v>149</v>
      </c>
      <c r="B2139" s="3" t="s">
        <v>127</v>
      </c>
      <c r="C2139" s="3" t="s">
        <v>298</v>
      </c>
      <c r="D2139" s="3">
        <v>2018</v>
      </c>
      <c r="E2139" s="3" t="s">
        <v>25</v>
      </c>
      <c r="F2139" t="s">
        <v>16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 t="s">
        <v>13</v>
      </c>
      <c r="AI2139">
        <v>0</v>
      </c>
      <c r="AJ2139">
        <v>0</v>
      </c>
    </row>
    <row r="2140" spans="1:36" x14ac:dyDescent="0.25">
      <c r="A2140" s="3" t="s">
        <v>149</v>
      </c>
      <c r="B2140" s="3" t="s">
        <v>127</v>
      </c>
      <c r="C2140" s="3" t="s">
        <v>298</v>
      </c>
      <c r="D2140" s="3">
        <v>2018</v>
      </c>
      <c r="E2140" s="3" t="s">
        <v>26</v>
      </c>
      <c r="F2140" t="s">
        <v>20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 t="s">
        <v>13</v>
      </c>
      <c r="AI2140">
        <v>0</v>
      </c>
      <c r="AJ2140">
        <v>0</v>
      </c>
    </row>
    <row r="2141" spans="1:36" x14ac:dyDescent="0.25">
      <c r="A2141" s="3" t="s">
        <v>149</v>
      </c>
      <c r="B2141" s="3" t="s">
        <v>127</v>
      </c>
      <c r="C2141" s="3" t="s">
        <v>298</v>
      </c>
      <c r="D2141" s="3">
        <v>2018</v>
      </c>
      <c r="E2141" s="3">
        <v>4</v>
      </c>
      <c r="F2141" t="s">
        <v>27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 t="s">
        <v>13</v>
      </c>
      <c r="AI2141">
        <v>0</v>
      </c>
      <c r="AJ2141">
        <v>0</v>
      </c>
    </row>
    <row r="2142" spans="1:36" x14ac:dyDescent="0.25">
      <c r="A2142" s="3" t="s">
        <v>149</v>
      </c>
      <c r="B2142" s="3" t="s">
        <v>127</v>
      </c>
      <c r="C2142" s="3" t="s">
        <v>298</v>
      </c>
      <c r="D2142" s="3">
        <v>2018</v>
      </c>
      <c r="E2142" s="3" t="s">
        <v>28</v>
      </c>
      <c r="F2142" t="s">
        <v>16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 t="s">
        <v>13</v>
      </c>
      <c r="AI2142">
        <v>0</v>
      </c>
      <c r="AJ2142">
        <v>0</v>
      </c>
    </row>
    <row r="2143" spans="1:36" x14ac:dyDescent="0.25">
      <c r="A2143" s="3" t="s">
        <v>149</v>
      </c>
      <c r="B2143" s="3" t="s">
        <v>127</v>
      </c>
      <c r="C2143" s="3" t="s">
        <v>298</v>
      </c>
      <c r="D2143" s="3">
        <v>2018</v>
      </c>
      <c r="E2143" s="3" t="s">
        <v>29</v>
      </c>
      <c r="F2143" t="s">
        <v>20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 t="s">
        <v>13</v>
      </c>
      <c r="AI2143">
        <v>0</v>
      </c>
      <c r="AJ2143">
        <v>0</v>
      </c>
    </row>
    <row r="2144" spans="1:36" x14ac:dyDescent="0.25">
      <c r="A2144" s="3" t="s">
        <v>149</v>
      </c>
      <c r="B2144" s="3" t="s">
        <v>127</v>
      </c>
      <c r="C2144" s="3" t="s">
        <v>298</v>
      </c>
      <c r="D2144" s="3">
        <v>2018</v>
      </c>
      <c r="E2144" s="3">
        <v>5</v>
      </c>
      <c r="F2144" t="s">
        <v>30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8</v>
      </c>
      <c r="AF2144">
        <v>0</v>
      </c>
      <c r="AG2144">
        <v>8</v>
      </c>
      <c r="AH2144" t="s">
        <v>299</v>
      </c>
      <c r="AI2144">
        <v>0</v>
      </c>
      <c r="AJ2144">
        <v>0</v>
      </c>
    </row>
    <row r="2145" spans="1:36" x14ac:dyDescent="0.25">
      <c r="A2145" s="3" t="s">
        <v>149</v>
      </c>
      <c r="B2145" s="3" t="s">
        <v>127</v>
      </c>
      <c r="C2145" s="3" t="s">
        <v>298</v>
      </c>
      <c r="D2145" s="3">
        <v>2018</v>
      </c>
      <c r="E2145" s="3" t="s">
        <v>31</v>
      </c>
      <c r="F2145" t="s">
        <v>32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6</v>
      </c>
      <c r="AH2145" t="s">
        <v>13</v>
      </c>
      <c r="AI2145">
        <v>0</v>
      </c>
      <c r="AJ2145">
        <v>0</v>
      </c>
    </row>
    <row r="2146" spans="1:36" x14ac:dyDescent="0.25">
      <c r="A2146" s="3" t="s">
        <v>149</v>
      </c>
      <c r="B2146" s="3" t="s">
        <v>127</v>
      </c>
      <c r="C2146" s="3" t="s">
        <v>298</v>
      </c>
      <c r="D2146" s="3">
        <v>2018</v>
      </c>
      <c r="E2146" s="3" t="s">
        <v>33</v>
      </c>
      <c r="F2146" t="s">
        <v>34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7</v>
      </c>
      <c r="AH2146" t="s">
        <v>13</v>
      </c>
      <c r="AI2146">
        <v>0</v>
      </c>
      <c r="AJ2146">
        <v>0</v>
      </c>
    </row>
    <row r="2147" spans="1:36" x14ac:dyDescent="0.25">
      <c r="A2147" s="3" t="s">
        <v>149</v>
      </c>
      <c r="B2147" s="3" t="s">
        <v>127</v>
      </c>
      <c r="C2147" s="3" t="s">
        <v>298</v>
      </c>
      <c r="D2147" s="3">
        <v>2018</v>
      </c>
      <c r="E2147" s="3" t="s">
        <v>35</v>
      </c>
      <c r="F2147" t="s">
        <v>36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7</v>
      </c>
      <c r="AH2147" t="s">
        <v>13</v>
      </c>
      <c r="AI2147">
        <v>0</v>
      </c>
      <c r="AJ2147">
        <v>0</v>
      </c>
    </row>
    <row r="2148" spans="1:36" x14ac:dyDescent="0.25">
      <c r="A2148" s="3" t="s">
        <v>149</v>
      </c>
      <c r="B2148" s="3" t="s">
        <v>127</v>
      </c>
      <c r="C2148" s="3" t="s">
        <v>298</v>
      </c>
      <c r="D2148" s="3">
        <v>2018</v>
      </c>
      <c r="E2148" s="3" t="s">
        <v>37</v>
      </c>
      <c r="F2148" t="s">
        <v>38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8</v>
      </c>
      <c r="AF2148">
        <v>0</v>
      </c>
      <c r="AG2148">
        <v>7</v>
      </c>
      <c r="AH2148" t="s">
        <v>166</v>
      </c>
      <c r="AI2148">
        <v>0</v>
      </c>
      <c r="AJ2148">
        <v>0</v>
      </c>
    </row>
    <row r="2149" spans="1:36" x14ac:dyDescent="0.25">
      <c r="A2149" s="3" t="s">
        <v>149</v>
      </c>
      <c r="B2149" s="3" t="s">
        <v>127</v>
      </c>
      <c r="C2149" s="3" t="s">
        <v>298</v>
      </c>
      <c r="D2149" s="3">
        <v>2018</v>
      </c>
      <c r="E2149" s="3" t="s">
        <v>39</v>
      </c>
      <c r="F2149" t="s">
        <v>40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 t="s">
        <v>13</v>
      </c>
      <c r="AI2149">
        <v>0</v>
      </c>
      <c r="AJ2149">
        <v>0</v>
      </c>
    </row>
    <row r="2150" spans="1:36" x14ac:dyDescent="0.25">
      <c r="A2150" s="3" t="s">
        <v>149</v>
      </c>
      <c r="B2150" s="3" t="s">
        <v>127</v>
      </c>
      <c r="C2150" s="3" t="s">
        <v>298</v>
      </c>
      <c r="D2150" s="3">
        <v>2018</v>
      </c>
      <c r="E2150" s="3" t="s">
        <v>41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 t="s">
        <v>13</v>
      </c>
      <c r="AI2150">
        <v>0</v>
      </c>
      <c r="AJ2150">
        <v>0</v>
      </c>
    </row>
    <row r="2151" spans="1:36" x14ac:dyDescent="0.25">
      <c r="A2151" s="3" t="s">
        <v>149</v>
      </c>
      <c r="B2151" s="3" t="s">
        <v>127</v>
      </c>
      <c r="C2151" s="3" t="s">
        <v>298</v>
      </c>
      <c r="D2151" s="3">
        <v>2018</v>
      </c>
      <c r="E2151" s="3">
        <v>6</v>
      </c>
      <c r="F2151" t="s">
        <v>42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5</v>
      </c>
      <c r="R2151">
        <v>5</v>
      </c>
      <c r="S2151">
        <v>5</v>
      </c>
      <c r="T2151">
        <v>0</v>
      </c>
      <c r="U2151">
        <v>5</v>
      </c>
      <c r="V2151">
        <v>0</v>
      </c>
      <c r="W2151">
        <v>5</v>
      </c>
      <c r="X2151">
        <v>0</v>
      </c>
      <c r="Y2151">
        <v>5</v>
      </c>
      <c r="Z2151">
        <v>0</v>
      </c>
      <c r="AA2151">
        <v>5</v>
      </c>
      <c r="AB2151">
        <v>0</v>
      </c>
      <c r="AC2151">
        <v>5</v>
      </c>
      <c r="AD2151">
        <v>0</v>
      </c>
      <c r="AE2151">
        <v>8</v>
      </c>
      <c r="AF2151">
        <v>5</v>
      </c>
      <c r="AG2151">
        <v>13</v>
      </c>
      <c r="AH2151" t="s">
        <v>300</v>
      </c>
      <c r="AI2151">
        <v>0</v>
      </c>
      <c r="AJ2151">
        <v>0</v>
      </c>
    </row>
    <row r="2152" spans="1:36" x14ac:dyDescent="0.25">
      <c r="A2152" s="3" t="s">
        <v>149</v>
      </c>
      <c r="B2152" s="3" t="s">
        <v>127</v>
      </c>
      <c r="C2152" s="3" t="s">
        <v>298</v>
      </c>
      <c r="D2152" s="3">
        <v>2018</v>
      </c>
      <c r="E2152" s="3" t="s">
        <v>43</v>
      </c>
      <c r="F2152" t="s">
        <v>44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7</v>
      </c>
      <c r="R2152">
        <v>7</v>
      </c>
      <c r="S2152">
        <v>7</v>
      </c>
      <c r="T2152">
        <v>0</v>
      </c>
      <c r="U2152">
        <v>7</v>
      </c>
      <c r="V2152">
        <v>0</v>
      </c>
      <c r="W2152">
        <v>7</v>
      </c>
      <c r="X2152">
        <v>0</v>
      </c>
      <c r="Y2152">
        <v>7</v>
      </c>
      <c r="Z2152">
        <v>0</v>
      </c>
      <c r="AA2152">
        <v>7</v>
      </c>
      <c r="AB2152">
        <v>0</v>
      </c>
      <c r="AC2152">
        <v>7</v>
      </c>
      <c r="AD2152">
        <v>0</v>
      </c>
      <c r="AE2152">
        <v>0</v>
      </c>
      <c r="AF2152">
        <v>7</v>
      </c>
      <c r="AG2152">
        <v>15</v>
      </c>
      <c r="AH2152" t="s">
        <v>13</v>
      </c>
      <c r="AI2152">
        <v>0</v>
      </c>
      <c r="AJ2152">
        <v>0</v>
      </c>
    </row>
    <row r="2153" spans="1:36" x14ac:dyDescent="0.25">
      <c r="A2153" s="3" t="s">
        <v>149</v>
      </c>
      <c r="B2153" s="3" t="s">
        <v>127</v>
      </c>
      <c r="C2153" s="3" t="s">
        <v>298</v>
      </c>
      <c r="D2153" s="3">
        <v>2018</v>
      </c>
      <c r="E2153" s="3" t="s">
        <v>45</v>
      </c>
      <c r="F2153" t="s">
        <v>46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9</v>
      </c>
      <c r="R2153">
        <v>9</v>
      </c>
      <c r="S2153">
        <v>9</v>
      </c>
      <c r="T2153">
        <v>0</v>
      </c>
      <c r="U2153">
        <v>9</v>
      </c>
      <c r="V2153">
        <v>0</v>
      </c>
      <c r="W2153">
        <v>9</v>
      </c>
      <c r="X2153">
        <v>0</v>
      </c>
      <c r="Y2153">
        <v>9</v>
      </c>
      <c r="Z2153">
        <v>0</v>
      </c>
      <c r="AA2153">
        <v>9</v>
      </c>
      <c r="AB2153">
        <v>0</v>
      </c>
      <c r="AC2153">
        <v>9</v>
      </c>
      <c r="AD2153">
        <v>0</v>
      </c>
      <c r="AE2153">
        <v>0</v>
      </c>
      <c r="AF2153">
        <v>9</v>
      </c>
      <c r="AG2153">
        <v>21</v>
      </c>
      <c r="AH2153" t="s">
        <v>13</v>
      </c>
      <c r="AI2153">
        <v>0</v>
      </c>
      <c r="AJ2153">
        <v>0</v>
      </c>
    </row>
    <row r="2154" spans="1:36" x14ac:dyDescent="0.25">
      <c r="A2154" s="3" t="s">
        <v>149</v>
      </c>
      <c r="B2154" s="3" t="s">
        <v>127</v>
      </c>
      <c r="C2154" s="3" t="s">
        <v>298</v>
      </c>
      <c r="D2154" s="3">
        <v>2018</v>
      </c>
      <c r="E2154" s="3" t="s">
        <v>47</v>
      </c>
      <c r="F2154" t="s">
        <v>48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2</v>
      </c>
      <c r="R2154">
        <v>2</v>
      </c>
      <c r="S2154">
        <v>2</v>
      </c>
      <c r="T2154">
        <v>0</v>
      </c>
      <c r="U2154">
        <v>2</v>
      </c>
      <c r="V2154">
        <v>0</v>
      </c>
      <c r="W2154">
        <v>2</v>
      </c>
      <c r="X2154">
        <v>0</v>
      </c>
      <c r="Y2154">
        <v>2</v>
      </c>
      <c r="Z2154">
        <v>0</v>
      </c>
      <c r="AA2154">
        <v>2</v>
      </c>
      <c r="AB2154">
        <v>0</v>
      </c>
      <c r="AC2154">
        <v>2</v>
      </c>
      <c r="AD2154">
        <v>0</v>
      </c>
      <c r="AE2154">
        <v>8</v>
      </c>
      <c r="AF2154">
        <v>2</v>
      </c>
      <c r="AG2154">
        <v>5</v>
      </c>
      <c r="AH2154" t="s">
        <v>301</v>
      </c>
      <c r="AI2154">
        <v>0</v>
      </c>
      <c r="AJ2154">
        <v>0</v>
      </c>
    </row>
    <row r="2155" spans="1:36" x14ac:dyDescent="0.25">
      <c r="A2155" s="3" t="s">
        <v>149</v>
      </c>
      <c r="B2155" s="3" t="s">
        <v>127</v>
      </c>
      <c r="C2155" s="3" t="s">
        <v>298</v>
      </c>
      <c r="D2155" s="3">
        <v>2018</v>
      </c>
      <c r="E2155" s="3">
        <v>7</v>
      </c>
      <c r="F2155" t="s">
        <v>49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 t="s">
        <v>13</v>
      </c>
      <c r="AI2155">
        <v>0</v>
      </c>
      <c r="AJ2155">
        <v>0</v>
      </c>
    </row>
    <row r="2156" spans="1:36" x14ac:dyDescent="0.25">
      <c r="A2156" s="3" t="s">
        <v>149</v>
      </c>
      <c r="B2156" s="3" t="s">
        <v>127</v>
      </c>
      <c r="C2156" s="3" t="s">
        <v>298</v>
      </c>
      <c r="D2156" s="3">
        <v>2018</v>
      </c>
      <c r="E2156" s="3" t="s">
        <v>50</v>
      </c>
      <c r="F2156" t="s">
        <v>44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 t="s">
        <v>13</v>
      </c>
      <c r="AI2156">
        <v>0</v>
      </c>
      <c r="AJ2156">
        <v>0</v>
      </c>
    </row>
    <row r="2157" spans="1:36" x14ac:dyDescent="0.25">
      <c r="A2157" s="3" t="s">
        <v>149</v>
      </c>
      <c r="B2157" s="3" t="s">
        <v>127</v>
      </c>
      <c r="C2157" s="3" t="s">
        <v>298</v>
      </c>
      <c r="D2157" s="3">
        <v>2018</v>
      </c>
      <c r="E2157" s="3" t="s">
        <v>51</v>
      </c>
      <c r="F2157" t="s">
        <v>46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 t="s">
        <v>13</v>
      </c>
      <c r="AI2157">
        <v>0</v>
      </c>
      <c r="AJ2157">
        <v>0</v>
      </c>
    </row>
    <row r="2158" spans="1:36" x14ac:dyDescent="0.25">
      <c r="A2158" s="3" t="s">
        <v>149</v>
      </c>
      <c r="B2158" s="3" t="s">
        <v>127</v>
      </c>
      <c r="C2158" s="3" t="s">
        <v>298</v>
      </c>
      <c r="D2158" s="3">
        <v>2018</v>
      </c>
      <c r="E2158" s="3" t="s">
        <v>52</v>
      </c>
      <c r="F2158" t="s">
        <v>53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 t="s">
        <v>13</v>
      </c>
      <c r="AI2158">
        <v>0</v>
      </c>
      <c r="AJ2158">
        <v>0</v>
      </c>
    </row>
    <row r="2159" spans="1:36" x14ac:dyDescent="0.25">
      <c r="A2159" s="3" t="s">
        <v>149</v>
      </c>
      <c r="B2159" s="3" t="s">
        <v>127</v>
      </c>
      <c r="C2159" s="3" t="s">
        <v>298</v>
      </c>
      <c r="D2159" s="3">
        <v>2018</v>
      </c>
      <c r="E2159" s="3">
        <v>8</v>
      </c>
      <c r="F2159" t="s">
        <v>54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 t="s">
        <v>13</v>
      </c>
      <c r="AI2159">
        <v>0</v>
      </c>
      <c r="AJ2159">
        <v>0</v>
      </c>
    </row>
    <row r="2160" spans="1:36" x14ac:dyDescent="0.25">
      <c r="A2160" s="3" t="s">
        <v>149</v>
      </c>
      <c r="B2160" s="3" t="s">
        <v>127</v>
      </c>
      <c r="C2160" s="3" t="s">
        <v>298</v>
      </c>
      <c r="D2160" s="3">
        <v>2018</v>
      </c>
      <c r="E2160" s="3" t="s">
        <v>55</v>
      </c>
      <c r="F2160" t="s">
        <v>16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 t="s">
        <v>13</v>
      </c>
      <c r="AI2160">
        <v>0</v>
      </c>
      <c r="AJ2160">
        <v>0</v>
      </c>
    </row>
    <row r="2161" spans="1:36" x14ac:dyDescent="0.25">
      <c r="A2161" s="3" t="s">
        <v>149</v>
      </c>
      <c r="B2161" s="3" t="s">
        <v>127</v>
      </c>
      <c r="C2161" s="3" t="s">
        <v>298</v>
      </c>
      <c r="D2161" s="3">
        <v>2018</v>
      </c>
      <c r="E2161" s="3" t="s">
        <v>56</v>
      </c>
      <c r="F2161" t="s">
        <v>20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 t="s">
        <v>13</v>
      </c>
      <c r="AI2161">
        <v>0</v>
      </c>
      <c r="AJ2161">
        <v>0</v>
      </c>
    </row>
    <row r="2162" spans="1:36" x14ac:dyDescent="0.25">
      <c r="A2162" s="3" t="s">
        <v>149</v>
      </c>
      <c r="B2162" s="3" t="s">
        <v>127</v>
      </c>
      <c r="C2162" s="3" t="s">
        <v>298</v>
      </c>
      <c r="D2162" s="3">
        <v>2018</v>
      </c>
      <c r="E2162" s="3" t="s">
        <v>57</v>
      </c>
      <c r="F2162" t="s">
        <v>58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 t="s">
        <v>13</v>
      </c>
      <c r="AI2162">
        <v>0</v>
      </c>
      <c r="AJ2162">
        <v>0</v>
      </c>
    </row>
    <row r="2163" spans="1:36" x14ac:dyDescent="0.25">
      <c r="A2163" s="3" t="s">
        <v>149</v>
      </c>
      <c r="B2163" s="3" t="s">
        <v>127</v>
      </c>
      <c r="C2163" s="3" t="s">
        <v>298</v>
      </c>
      <c r="D2163" s="3">
        <v>2018</v>
      </c>
      <c r="E2163" s="3">
        <v>9</v>
      </c>
      <c r="F2163" t="s">
        <v>59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 t="s">
        <v>13</v>
      </c>
      <c r="AI2163">
        <v>0</v>
      </c>
      <c r="AJ2163">
        <v>0</v>
      </c>
    </row>
    <row r="2164" spans="1:36" x14ac:dyDescent="0.25">
      <c r="A2164" s="3" t="s">
        <v>149</v>
      </c>
      <c r="B2164" s="3" t="s">
        <v>127</v>
      </c>
      <c r="C2164" s="3" t="s">
        <v>298</v>
      </c>
      <c r="D2164" s="3">
        <v>2018</v>
      </c>
      <c r="E2164" s="3">
        <v>10</v>
      </c>
      <c r="F2164" t="s">
        <v>60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 t="s">
        <v>13</v>
      </c>
      <c r="AI2164">
        <v>0</v>
      </c>
      <c r="AJ2164">
        <v>0</v>
      </c>
    </row>
    <row r="2165" spans="1:36" x14ac:dyDescent="0.25">
      <c r="A2165" s="3" t="s">
        <v>149</v>
      </c>
      <c r="B2165" s="3" t="s">
        <v>127</v>
      </c>
      <c r="C2165" s="3" t="s">
        <v>298</v>
      </c>
      <c r="D2165" s="3">
        <v>2018</v>
      </c>
      <c r="E2165" s="3">
        <v>11</v>
      </c>
      <c r="F2165" t="s">
        <v>61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 t="s">
        <v>13</v>
      </c>
      <c r="AI2165">
        <v>0</v>
      </c>
      <c r="AJ2165">
        <v>0</v>
      </c>
    </row>
    <row r="2166" spans="1:36" x14ac:dyDescent="0.25">
      <c r="A2166" s="3" t="s">
        <v>149</v>
      </c>
      <c r="B2166" s="3" t="s">
        <v>127</v>
      </c>
      <c r="C2166" s="3" t="s">
        <v>298</v>
      </c>
      <c r="D2166" s="3">
        <v>2018</v>
      </c>
      <c r="E2166" s="3" t="s">
        <v>62</v>
      </c>
      <c r="F2166" t="s">
        <v>63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 t="s">
        <v>13</v>
      </c>
      <c r="AI2166">
        <v>0</v>
      </c>
      <c r="AJ2166">
        <v>0</v>
      </c>
    </row>
    <row r="2167" spans="1:36" x14ac:dyDescent="0.25">
      <c r="A2167" s="3" t="s">
        <v>149</v>
      </c>
      <c r="B2167" s="3" t="s">
        <v>127</v>
      </c>
      <c r="C2167" s="3" t="s">
        <v>298</v>
      </c>
      <c r="D2167" s="3">
        <v>2018</v>
      </c>
      <c r="E2167" s="3" t="s">
        <v>64</v>
      </c>
      <c r="F2167" t="s">
        <v>65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 t="s">
        <v>13</v>
      </c>
      <c r="AI2167">
        <v>0</v>
      </c>
      <c r="AJ2167">
        <v>0</v>
      </c>
    </row>
    <row r="2168" spans="1:36" x14ac:dyDescent="0.25">
      <c r="A2168" s="3" t="s">
        <v>149</v>
      </c>
      <c r="B2168" s="3" t="s">
        <v>127</v>
      </c>
      <c r="C2168" s="3" t="s">
        <v>298</v>
      </c>
      <c r="D2168" s="3">
        <v>2018</v>
      </c>
      <c r="E2168" s="3" t="s">
        <v>66</v>
      </c>
      <c r="F2168" t="s">
        <v>20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 t="s">
        <v>13</v>
      </c>
      <c r="AI2168">
        <v>0</v>
      </c>
      <c r="AJ2168">
        <v>0</v>
      </c>
    </row>
    <row r="2169" spans="1:36" x14ac:dyDescent="0.25">
      <c r="A2169" s="3" t="s">
        <v>149</v>
      </c>
      <c r="B2169" s="3" t="s">
        <v>127</v>
      </c>
      <c r="C2169" s="3" t="s">
        <v>298</v>
      </c>
      <c r="D2169" s="3">
        <v>2018</v>
      </c>
      <c r="E2169" s="3" t="s">
        <v>67</v>
      </c>
      <c r="F2169" t="s">
        <v>18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 t="s">
        <v>13</v>
      </c>
      <c r="AI2169">
        <v>0</v>
      </c>
      <c r="AJ2169">
        <v>0</v>
      </c>
    </row>
    <row r="2170" spans="1:36" x14ac:dyDescent="0.25">
      <c r="A2170" s="3" t="s">
        <v>149</v>
      </c>
      <c r="B2170" s="3" t="s">
        <v>127</v>
      </c>
      <c r="C2170" s="3" t="s">
        <v>298</v>
      </c>
      <c r="D2170" s="3">
        <v>2018</v>
      </c>
      <c r="E2170" s="3">
        <v>12</v>
      </c>
      <c r="F2170" t="s">
        <v>68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 t="s">
        <v>13</v>
      </c>
      <c r="AI2170">
        <v>0</v>
      </c>
      <c r="AJ2170">
        <v>0</v>
      </c>
    </row>
    <row r="2171" spans="1:36" x14ac:dyDescent="0.25">
      <c r="A2171" s="3" t="s">
        <v>149</v>
      </c>
      <c r="B2171" s="3" t="s">
        <v>127</v>
      </c>
      <c r="C2171" s="3" t="s">
        <v>298</v>
      </c>
      <c r="D2171" s="3">
        <v>2018</v>
      </c>
      <c r="E2171" s="3" t="s">
        <v>69</v>
      </c>
      <c r="F2171" t="s">
        <v>70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 t="s">
        <v>13</v>
      </c>
      <c r="AI2171">
        <v>0</v>
      </c>
      <c r="AJ2171">
        <v>0</v>
      </c>
    </row>
    <row r="2172" spans="1:36" x14ac:dyDescent="0.25">
      <c r="A2172" s="3" t="s">
        <v>149</v>
      </c>
      <c r="B2172" s="3" t="s">
        <v>127</v>
      </c>
      <c r="C2172" s="3" t="s">
        <v>298</v>
      </c>
      <c r="D2172" s="3">
        <v>2018</v>
      </c>
      <c r="E2172" s="3" t="s">
        <v>71</v>
      </c>
      <c r="F2172" t="s">
        <v>72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 t="s">
        <v>13</v>
      </c>
      <c r="AI2172">
        <v>0</v>
      </c>
      <c r="AJ2172">
        <v>0</v>
      </c>
    </row>
    <row r="2173" spans="1:36" x14ac:dyDescent="0.25">
      <c r="A2173" s="3" t="s">
        <v>149</v>
      </c>
      <c r="B2173" s="3" t="s">
        <v>127</v>
      </c>
      <c r="C2173" s="3" t="s">
        <v>298</v>
      </c>
      <c r="D2173" s="3">
        <v>2018</v>
      </c>
      <c r="E2173" s="3" t="s">
        <v>73</v>
      </c>
      <c r="F2173" t="s">
        <v>16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 t="s">
        <v>13</v>
      </c>
      <c r="AI2173">
        <v>0</v>
      </c>
      <c r="AJ2173">
        <v>0</v>
      </c>
    </row>
    <row r="2174" spans="1:36" x14ac:dyDescent="0.25">
      <c r="A2174" s="3" t="s">
        <v>149</v>
      </c>
      <c r="B2174" s="3" t="s">
        <v>127</v>
      </c>
      <c r="C2174" s="3" t="s">
        <v>298</v>
      </c>
      <c r="D2174" s="3">
        <v>2018</v>
      </c>
      <c r="E2174" s="3" t="s">
        <v>74</v>
      </c>
      <c r="F2174" t="s">
        <v>20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 t="s">
        <v>13</v>
      </c>
      <c r="AI2174">
        <v>0</v>
      </c>
      <c r="AJ2174">
        <v>0</v>
      </c>
    </row>
    <row r="2175" spans="1:36" x14ac:dyDescent="0.25">
      <c r="A2175" s="3" t="s">
        <v>149</v>
      </c>
      <c r="B2175" s="3" t="s">
        <v>127</v>
      </c>
      <c r="C2175" s="3" t="s">
        <v>298</v>
      </c>
      <c r="D2175" s="3">
        <v>2018</v>
      </c>
      <c r="E2175" s="3">
        <v>0</v>
      </c>
      <c r="F2175" t="s">
        <v>75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</row>
    <row r="2176" spans="1:36" x14ac:dyDescent="0.25">
      <c r="A2176" s="3" t="s">
        <v>149</v>
      </c>
      <c r="B2176" s="3" t="s">
        <v>127</v>
      </c>
      <c r="C2176" s="3" t="s">
        <v>298</v>
      </c>
      <c r="D2176" s="3">
        <v>2018</v>
      </c>
      <c r="E2176" s="3">
        <v>13</v>
      </c>
      <c r="F2176" t="s">
        <v>76</v>
      </c>
      <c r="G2176">
        <v>0</v>
      </c>
      <c r="H2176">
        <v>0</v>
      </c>
      <c r="I2176">
        <v>6</v>
      </c>
      <c r="J2176">
        <v>6</v>
      </c>
      <c r="K2176">
        <v>9</v>
      </c>
      <c r="L2176">
        <v>3</v>
      </c>
      <c r="M2176">
        <v>15</v>
      </c>
      <c r="N2176">
        <v>6</v>
      </c>
      <c r="O2176">
        <v>18</v>
      </c>
      <c r="P2176">
        <v>3</v>
      </c>
      <c r="Q2176">
        <v>18</v>
      </c>
      <c r="R2176">
        <v>0</v>
      </c>
      <c r="S2176">
        <v>18</v>
      </c>
      <c r="T2176">
        <v>0</v>
      </c>
      <c r="U2176">
        <v>18</v>
      </c>
      <c r="V2176">
        <v>0</v>
      </c>
      <c r="W2176">
        <v>18</v>
      </c>
      <c r="X2176">
        <v>0</v>
      </c>
      <c r="Y2176">
        <v>18</v>
      </c>
      <c r="Z2176">
        <v>0</v>
      </c>
      <c r="AA2176">
        <v>18</v>
      </c>
      <c r="AB2176">
        <v>0</v>
      </c>
      <c r="AC2176">
        <v>18</v>
      </c>
      <c r="AD2176">
        <v>0</v>
      </c>
      <c r="AE2176">
        <v>17</v>
      </c>
      <c r="AF2176">
        <v>18</v>
      </c>
      <c r="AG2176">
        <v>25</v>
      </c>
      <c r="AH2176" t="s">
        <v>162</v>
      </c>
      <c r="AI2176">
        <v>0</v>
      </c>
      <c r="AJ2176">
        <v>0</v>
      </c>
    </row>
    <row r="2177" spans="1:36" x14ac:dyDescent="0.25">
      <c r="A2177" s="3" t="s">
        <v>149</v>
      </c>
      <c r="B2177" s="3" t="s">
        <v>127</v>
      </c>
      <c r="C2177" s="3" t="s">
        <v>298</v>
      </c>
      <c r="D2177" s="3">
        <v>2018</v>
      </c>
      <c r="E2177" s="3" t="s">
        <v>77</v>
      </c>
      <c r="F2177" t="s">
        <v>78</v>
      </c>
      <c r="G2177">
        <v>0</v>
      </c>
      <c r="H2177">
        <v>0</v>
      </c>
      <c r="I2177">
        <v>6</v>
      </c>
      <c r="J2177">
        <v>6</v>
      </c>
      <c r="K2177">
        <v>9</v>
      </c>
      <c r="L2177">
        <v>3</v>
      </c>
      <c r="M2177">
        <v>15</v>
      </c>
      <c r="N2177">
        <v>6</v>
      </c>
      <c r="O2177">
        <v>18</v>
      </c>
      <c r="P2177">
        <v>3</v>
      </c>
      <c r="Q2177">
        <v>18</v>
      </c>
      <c r="R2177">
        <v>0</v>
      </c>
      <c r="S2177">
        <v>18</v>
      </c>
      <c r="T2177">
        <v>0</v>
      </c>
      <c r="U2177">
        <v>18</v>
      </c>
      <c r="V2177">
        <v>0</v>
      </c>
      <c r="W2177">
        <v>18</v>
      </c>
      <c r="X2177">
        <v>0</v>
      </c>
      <c r="Y2177">
        <v>18</v>
      </c>
      <c r="Z2177">
        <v>0</v>
      </c>
      <c r="AA2177">
        <v>18</v>
      </c>
      <c r="AB2177">
        <v>0</v>
      </c>
      <c r="AC2177">
        <v>18</v>
      </c>
      <c r="AD2177">
        <v>0</v>
      </c>
      <c r="AE2177">
        <v>17</v>
      </c>
      <c r="AF2177">
        <v>18</v>
      </c>
      <c r="AG2177">
        <v>25</v>
      </c>
      <c r="AH2177" t="s">
        <v>162</v>
      </c>
      <c r="AI2177">
        <v>0</v>
      </c>
      <c r="AJ2177">
        <v>0</v>
      </c>
    </row>
    <row r="2178" spans="1:36" x14ac:dyDescent="0.25">
      <c r="A2178" s="3" t="s">
        <v>149</v>
      </c>
      <c r="B2178" s="3" t="s">
        <v>127</v>
      </c>
      <c r="C2178" s="3" t="s">
        <v>298</v>
      </c>
      <c r="D2178" s="3">
        <v>2018</v>
      </c>
      <c r="E2178" s="3" t="s">
        <v>79</v>
      </c>
      <c r="F2178" t="s">
        <v>80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 t="s">
        <v>13</v>
      </c>
      <c r="AI2178">
        <v>0</v>
      </c>
      <c r="AJ2178">
        <v>0</v>
      </c>
    </row>
    <row r="2179" spans="1:36" x14ac:dyDescent="0.25">
      <c r="A2179" s="3" t="s">
        <v>149</v>
      </c>
      <c r="B2179" s="3" t="s">
        <v>127</v>
      </c>
      <c r="C2179" s="3" t="s">
        <v>298</v>
      </c>
      <c r="D2179" s="3">
        <v>2018</v>
      </c>
      <c r="E2179" s="3">
        <v>14</v>
      </c>
      <c r="F2179" t="s">
        <v>81</v>
      </c>
      <c r="G2179">
        <v>0</v>
      </c>
      <c r="H2179">
        <v>0</v>
      </c>
      <c r="I2179">
        <v>50</v>
      </c>
      <c r="J2179">
        <v>50</v>
      </c>
      <c r="K2179">
        <v>74</v>
      </c>
      <c r="L2179">
        <v>24</v>
      </c>
      <c r="M2179">
        <v>74</v>
      </c>
      <c r="N2179">
        <v>0</v>
      </c>
      <c r="O2179">
        <v>74</v>
      </c>
      <c r="P2179">
        <v>0</v>
      </c>
      <c r="Q2179">
        <v>74</v>
      </c>
      <c r="R2179">
        <v>0</v>
      </c>
      <c r="S2179">
        <v>74</v>
      </c>
      <c r="T2179">
        <v>0</v>
      </c>
      <c r="U2179">
        <v>74</v>
      </c>
      <c r="V2179">
        <v>0</v>
      </c>
      <c r="W2179">
        <v>74</v>
      </c>
      <c r="X2179">
        <v>0</v>
      </c>
      <c r="Y2179">
        <v>74</v>
      </c>
      <c r="Z2179">
        <v>0</v>
      </c>
      <c r="AA2179">
        <v>74</v>
      </c>
      <c r="AB2179">
        <v>0</v>
      </c>
      <c r="AC2179">
        <v>74</v>
      </c>
      <c r="AD2179">
        <v>0</v>
      </c>
      <c r="AE2179">
        <v>92</v>
      </c>
      <c r="AF2179">
        <v>74</v>
      </c>
      <c r="AG2179">
        <v>127</v>
      </c>
      <c r="AH2179" t="s">
        <v>162</v>
      </c>
      <c r="AI2179">
        <v>0</v>
      </c>
      <c r="AJ2179">
        <v>0</v>
      </c>
    </row>
    <row r="2180" spans="1:36" x14ac:dyDescent="0.25">
      <c r="A2180" s="3" t="s">
        <v>149</v>
      </c>
      <c r="B2180" s="3" t="s">
        <v>127</v>
      </c>
      <c r="C2180" s="3" t="s">
        <v>298</v>
      </c>
      <c r="D2180" s="3">
        <v>2018</v>
      </c>
      <c r="E2180" s="3" t="s">
        <v>82</v>
      </c>
      <c r="F2180" t="s">
        <v>83</v>
      </c>
      <c r="G2180">
        <v>0</v>
      </c>
      <c r="H2180">
        <v>0</v>
      </c>
      <c r="I2180">
        <v>50</v>
      </c>
      <c r="J2180">
        <v>50</v>
      </c>
      <c r="K2180">
        <v>74</v>
      </c>
      <c r="L2180">
        <v>24</v>
      </c>
      <c r="M2180">
        <v>74</v>
      </c>
      <c r="N2180">
        <v>0</v>
      </c>
      <c r="O2180">
        <v>74</v>
      </c>
      <c r="P2180">
        <v>0</v>
      </c>
      <c r="Q2180">
        <v>74</v>
      </c>
      <c r="R2180">
        <v>0</v>
      </c>
      <c r="S2180">
        <v>74</v>
      </c>
      <c r="T2180">
        <v>0</v>
      </c>
      <c r="U2180">
        <v>74</v>
      </c>
      <c r="V2180">
        <v>0</v>
      </c>
      <c r="W2180">
        <v>74</v>
      </c>
      <c r="X2180">
        <v>0</v>
      </c>
      <c r="Y2180">
        <v>74</v>
      </c>
      <c r="Z2180">
        <v>0</v>
      </c>
      <c r="AA2180">
        <v>74</v>
      </c>
      <c r="AB2180">
        <v>0</v>
      </c>
      <c r="AC2180">
        <v>74</v>
      </c>
      <c r="AD2180">
        <v>0</v>
      </c>
      <c r="AE2180">
        <v>92</v>
      </c>
      <c r="AF2180">
        <v>74</v>
      </c>
      <c r="AG2180">
        <v>114</v>
      </c>
      <c r="AH2180" t="s">
        <v>162</v>
      </c>
      <c r="AI2180">
        <v>0</v>
      </c>
      <c r="AJ2180">
        <v>0</v>
      </c>
    </row>
    <row r="2181" spans="1:36" x14ac:dyDescent="0.25">
      <c r="A2181" s="3" t="s">
        <v>149</v>
      </c>
      <c r="B2181" s="3" t="s">
        <v>127</v>
      </c>
      <c r="C2181" s="3" t="s">
        <v>298</v>
      </c>
      <c r="D2181" s="3">
        <v>2018</v>
      </c>
      <c r="E2181" s="3" t="s">
        <v>84</v>
      </c>
      <c r="F2181" t="s">
        <v>85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 t="s">
        <v>13</v>
      </c>
      <c r="AI2181">
        <v>0</v>
      </c>
      <c r="AJ2181">
        <v>0</v>
      </c>
    </row>
    <row r="2182" spans="1:36" x14ac:dyDescent="0.25">
      <c r="A2182" s="3" t="s">
        <v>149</v>
      </c>
      <c r="B2182" s="3" t="s">
        <v>127</v>
      </c>
      <c r="C2182" s="3" t="s">
        <v>298</v>
      </c>
      <c r="D2182" s="3">
        <v>2018</v>
      </c>
      <c r="E2182" s="3" t="s">
        <v>86</v>
      </c>
      <c r="F2182" t="s">
        <v>87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 t="s">
        <v>13</v>
      </c>
      <c r="AI2182">
        <v>0</v>
      </c>
      <c r="AJ2182">
        <v>0</v>
      </c>
    </row>
    <row r="2183" spans="1:36" x14ac:dyDescent="0.25">
      <c r="A2183" s="3" t="s">
        <v>149</v>
      </c>
      <c r="B2183" s="3" t="s">
        <v>127</v>
      </c>
      <c r="C2183" s="3" t="s">
        <v>298</v>
      </c>
      <c r="D2183" s="3">
        <v>2018</v>
      </c>
      <c r="E2183" s="3" t="s">
        <v>88</v>
      </c>
      <c r="F2183" t="s">
        <v>89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 t="s">
        <v>13</v>
      </c>
      <c r="AI2183">
        <v>0</v>
      </c>
      <c r="AJ2183">
        <v>0</v>
      </c>
    </row>
    <row r="2184" spans="1:36" x14ac:dyDescent="0.25">
      <c r="A2184" s="3" t="s">
        <v>149</v>
      </c>
      <c r="B2184" s="3" t="s">
        <v>127</v>
      </c>
      <c r="C2184" s="3" t="s">
        <v>298</v>
      </c>
      <c r="D2184" s="3">
        <v>2018</v>
      </c>
      <c r="E2184" s="3" t="s">
        <v>90</v>
      </c>
      <c r="F2184" t="s">
        <v>91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 t="s">
        <v>13</v>
      </c>
      <c r="AI2184">
        <v>0</v>
      </c>
      <c r="AJ2184">
        <v>0</v>
      </c>
    </row>
    <row r="2185" spans="1:36" x14ac:dyDescent="0.25">
      <c r="A2185" s="3" t="s">
        <v>149</v>
      </c>
      <c r="B2185" s="3" t="s">
        <v>127</v>
      </c>
      <c r="C2185" s="3" t="s">
        <v>298</v>
      </c>
      <c r="D2185" s="3">
        <v>2018</v>
      </c>
      <c r="E2185" s="3" t="s">
        <v>92</v>
      </c>
      <c r="F2185" t="s">
        <v>93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 t="s">
        <v>13</v>
      </c>
      <c r="AI2185">
        <v>0</v>
      </c>
      <c r="AJ2185">
        <v>0</v>
      </c>
    </row>
    <row r="2186" spans="1:36" x14ac:dyDescent="0.25">
      <c r="A2186" s="3" t="s">
        <v>149</v>
      </c>
      <c r="B2186" s="3" t="s">
        <v>127</v>
      </c>
      <c r="C2186" s="3" t="s">
        <v>298</v>
      </c>
      <c r="D2186" s="3">
        <v>2018</v>
      </c>
      <c r="E2186" s="3">
        <v>15</v>
      </c>
      <c r="F2186" t="s">
        <v>94</v>
      </c>
      <c r="G2186">
        <v>0</v>
      </c>
      <c r="H2186">
        <v>0</v>
      </c>
      <c r="I2186">
        <v>0</v>
      </c>
      <c r="J2186">
        <v>0</v>
      </c>
      <c r="K2186">
        <v>3</v>
      </c>
      <c r="L2186">
        <v>3</v>
      </c>
      <c r="M2186">
        <v>3</v>
      </c>
      <c r="N2186">
        <v>0</v>
      </c>
      <c r="O2186">
        <v>3</v>
      </c>
      <c r="P2186">
        <v>0</v>
      </c>
      <c r="Q2186">
        <v>3</v>
      </c>
      <c r="R2186">
        <v>0</v>
      </c>
      <c r="S2186">
        <v>3</v>
      </c>
      <c r="T2186">
        <v>0</v>
      </c>
      <c r="U2186">
        <v>3</v>
      </c>
      <c r="V2186">
        <v>0</v>
      </c>
      <c r="W2186">
        <v>3</v>
      </c>
      <c r="X2186">
        <v>0</v>
      </c>
      <c r="Y2186">
        <v>3</v>
      </c>
      <c r="Z2186">
        <v>0</v>
      </c>
      <c r="AA2186">
        <v>3</v>
      </c>
      <c r="AB2186">
        <v>0</v>
      </c>
      <c r="AC2186">
        <v>3</v>
      </c>
      <c r="AD2186">
        <v>0</v>
      </c>
      <c r="AE2186">
        <v>18</v>
      </c>
      <c r="AF2186">
        <v>3</v>
      </c>
      <c r="AG2186">
        <v>15</v>
      </c>
      <c r="AH2186" t="s">
        <v>302</v>
      </c>
      <c r="AI2186">
        <v>0</v>
      </c>
      <c r="AJ2186">
        <v>0</v>
      </c>
    </row>
    <row r="2187" spans="1:36" x14ac:dyDescent="0.25">
      <c r="A2187" s="3" t="s">
        <v>149</v>
      </c>
      <c r="B2187" s="3" t="s">
        <v>127</v>
      </c>
      <c r="C2187" s="3" t="s">
        <v>298</v>
      </c>
      <c r="D2187" s="3">
        <v>2018</v>
      </c>
      <c r="E2187" s="3" t="s">
        <v>95</v>
      </c>
      <c r="F2187" t="s">
        <v>96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3</v>
      </c>
      <c r="AF2187">
        <v>0</v>
      </c>
      <c r="AG2187">
        <v>8</v>
      </c>
      <c r="AH2187" t="s">
        <v>175</v>
      </c>
      <c r="AI2187">
        <v>0</v>
      </c>
      <c r="AJ2187">
        <v>0</v>
      </c>
    </row>
    <row r="2188" spans="1:36" x14ac:dyDescent="0.25">
      <c r="A2188" s="3" t="s">
        <v>149</v>
      </c>
      <c r="B2188" s="3" t="s">
        <v>127</v>
      </c>
      <c r="C2188" s="3" t="s">
        <v>298</v>
      </c>
      <c r="D2188" s="3">
        <v>2018</v>
      </c>
      <c r="E2188" s="3">
        <v>0</v>
      </c>
      <c r="F2188" t="s">
        <v>97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</row>
    <row r="2189" spans="1:36" x14ac:dyDescent="0.25">
      <c r="A2189" s="3" t="s">
        <v>149</v>
      </c>
      <c r="B2189" s="3" t="s">
        <v>127</v>
      </c>
      <c r="C2189" s="3" t="s">
        <v>298</v>
      </c>
      <c r="D2189" s="3">
        <v>2018</v>
      </c>
      <c r="E2189" s="3">
        <v>0</v>
      </c>
      <c r="F2189" t="s">
        <v>98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5</v>
      </c>
      <c r="R2189">
        <v>5</v>
      </c>
      <c r="S2189">
        <v>5</v>
      </c>
      <c r="T2189">
        <v>0</v>
      </c>
      <c r="U2189">
        <v>5</v>
      </c>
      <c r="V2189">
        <v>0</v>
      </c>
      <c r="W2189">
        <v>5</v>
      </c>
      <c r="X2189">
        <v>0</v>
      </c>
      <c r="Y2189">
        <v>5</v>
      </c>
      <c r="Z2189">
        <v>0</v>
      </c>
      <c r="AA2189">
        <v>5</v>
      </c>
      <c r="AB2189">
        <v>0</v>
      </c>
      <c r="AC2189">
        <v>5</v>
      </c>
      <c r="AD2189">
        <v>0</v>
      </c>
      <c r="AE2189">
        <v>8</v>
      </c>
      <c r="AF2189">
        <v>5</v>
      </c>
      <c r="AG2189">
        <v>13</v>
      </c>
      <c r="AH2189" t="s">
        <v>13</v>
      </c>
      <c r="AI2189">
        <v>0</v>
      </c>
      <c r="AJ2189">
        <v>0</v>
      </c>
    </row>
    <row r="2190" spans="1:36" x14ac:dyDescent="0.25">
      <c r="A2190" s="3" t="s">
        <v>149</v>
      </c>
      <c r="B2190" s="3" t="s">
        <v>127</v>
      </c>
      <c r="C2190" s="3" t="s">
        <v>298</v>
      </c>
      <c r="D2190" s="3">
        <v>2018</v>
      </c>
      <c r="E2190" s="3">
        <v>0</v>
      </c>
      <c r="F2190" t="s">
        <v>99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7</v>
      </c>
      <c r="R2190">
        <v>7</v>
      </c>
      <c r="S2190">
        <v>7</v>
      </c>
      <c r="T2190">
        <v>0</v>
      </c>
      <c r="U2190">
        <v>7</v>
      </c>
      <c r="V2190">
        <v>0</v>
      </c>
      <c r="W2190">
        <v>7</v>
      </c>
      <c r="X2190">
        <v>0</v>
      </c>
      <c r="Y2190">
        <v>7</v>
      </c>
      <c r="Z2190">
        <v>0</v>
      </c>
      <c r="AA2190">
        <v>7</v>
      </c>
      <c r="AB2190">
        <v>0</v>
      </c>
      <c r="AC2190">
        <v>7</v>
      </c>
      <c r="AD2190">
        <v>0</v>
      </c>
      <c r="AE2190">
        <v>0</v>
      </c>
      <c r="AF2190">
        <v>7</v>
      </c>
      <c r="AG2190">
        <v>15</v>
      </c>
      <c r="AH2190" t="s">
        <v>13</v>
      </c>
      <c r="AI2190">
        <v>0</v>
      </c>
      <c r="AJ2190">
        <v>0</v>
      </c>
    </row>
    <row r="2191" spans="1:36" x14ac:dyDescent="0.25">
      <c r="A2191" s="3" t="s">
        <v>149</v>
      </c>
      <c r="B2191" s="3" t="s">
        <v>127</v>
      </c>
      <c r="C2191" s="3" t="s">
        <v>298</v>
      </c>
      <c r="D2191" s="3">
        <v>2018</v>
      </c>
      <c r="E2191" s="3">
        <v>0</v>
      </c>
      <c r="F2191" t="s">
        <v>100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 t="s">
        <v>13</v>
      </c>
      <c r="AI2191">
        <v>0</v>
      </c>
      <c r="AJ2191">
        <v>0</v>
      </c>
    </row>
    <row r="2192" spans="1:36" x14ac:dyDescent="0.25">
      <c r="A2192" s="3" t="s">
        <v>149</v>
      </c>
      <c r="B2192" s="3" t="s">
        <v>127</v>
      </c>
      <c r="C2192" s="3" t="s">
        <v>298</v>
      </c>
      <c r="D2192" s="3">
        <v>2018</v>
      </c>
      <c r="E2192" s="3">
        <v>0</v>
      </c>
      <c r="F2192" t="s">
        <v>101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9</v>
      </c>
      <c r="R2192">
        <v>9</v>
      </c>
      <c r="S2192">
        <v>9</v>
      </c>
      <c r="T2192">
        <v>0</v>
      </c>
      <c r="U2192">
        <v>9</v>
      </c>
      <c r="V2192">
        <v>0</v>
      </c>
      <c r="W2192">
        <v>9</v>
      </c>
      <c r="X2192">
        <v>0</v>
      </c>
      <c r="Y2192">
        <v>9</v>
      </c>
      <c r="Z2192">
        <v>0</v>
      </c>
      <c r="AA2192">
        <v>9</v>
      </c>
      <c r="AB2192">
        <v>0</v>
      </c>
      <c r="AC2192">
        <v>9</v>
      </c>
      <c r="AD2192">
        <v>0</v>
      </c>
      <c r="AE2192">
        <v>0</v>
      </c>
      <c r="AF2192">
        <v>9</v>
      </c>
      <c r="AG2192">
        <v>21</v>
      </c>
      <c r="AH2192" t="s">
        <v>13</v>
      </c>
      <c r="AI2192">
        <v>0</v>
      </c>
      <c r="AJ2192">
        <v>0</v>
      </c>
    </row>
    <row r="2193" spans="1:36" x14ac:dyDescent="0.25">
      <c r="A2193" s="3" t="s">
        <v>149</v>
      </c>
      <c r="B2193" s="3" t="s">
        <v>127</v>
      </c>
      <c r="C2193" s="3" t="s">
        <v>298</v>
      </c>
      <c r="D2193" s="3">
        <v>2018</v>
      </c>
      <c r="E2193" s="3">
        <v>0</v>
      </c>
      <c r="F2193" t="s">
        <v>102</v>
      </c>
      <c r="G2193">
        <v>0</v>
      </c>
      <c r="H2193">
        <v>0</v>
      </c>
      <c r="I2193">
        <v>50</v>
      </c>
      <c r="J2193">
        <v>50</v>
      </c>
      <c r="K2193">
        <v>74</v>
      </c>
      <c r="L2193">
        <v>24</v>
      </c>
      <c r="M2193">
        <v>74</v>
      </c>
      <c r="N2193">
        <v>0</v>
      </c>
      <c r="O2193">
        <v>74</v>
      </c>
      <c r="P2193">
        <v>0</v>
      </c>
      <c r="Q2193">
        <v>74</v>
      </c>
      <c r="R2193">
        <v>0</v>
      </c>
      <c r="S2193">
        <v>74</v>
      </c>
      <c r="T2193">
        <v>0</v>
      </c>
      <c r="U2193">
        <v>74</v>
      </c>
      <c r="V2193">
        <v>0</v>
      </c>
      <c r="W2193">
        <v>74</v>
      </c>
      <c r="X2193">
        <v>0</v>
      </c>
      <c r="Y2193">
        <v>74</v>
      </c>
      <c r="Z2193">
        <v>0</v>
      </c>
      <c r="AA2193">
        <v>74</v>
      </c>
      <c r="AB2193">
        <v>0</v>
      </c>
      <c r="AC2193">
        <v>74</v>
      </c>
      <c r="AD2193">
        <v>0</v>
      </c>
      <c r="AE2193">
        <v>92</v>
      </c>
      <c r="AF2193">
        <v>74</v>
      </c>
      <c r="AG2193">
        <v>127</v>
      </c>
      <c r="AH2193" t="s">
        <v>13</v>
      </c>
      <c r="AI2193">
        <v>0</v>
      </c>
      <c r="AJ2193">
        <v>0</v>
      </c>
    </row>
    <row r="2194" spans="1:36" x14ac:dyDescent="0.25">
      <c r="A2194" s="3" t="s">
        <v>149</v>
      </c>
      <c r="B2194" s="3" t="s">
        <v>127</v>
      </c>
      <c r="C2194" s="3" t="s">
        <v>298</v>
      </c>
      <c r="D2194" s="3">
        <v>2018</v>
      </c>
      <c r="E2194" s="3">
        <v>0</v>
      </c>
      <c r="F2194" t="s">
        <v>103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3</v>
      </c>
      <c r="AF2194">
        <v>0</v>
      </c>
      <c r="AG2194">
        <v>8</v>
      </c>
      <c r="AH2194" t="s">
        <v>13</v>
      </c>
      <c r="AI2194">
        <v>0</v>
      </c>
      <c r="AJ2194">
        <v>0</v>
      </c>
    </row>
    <row r="2195" spans="1:36" x14ac:dyDescent="0.25">
      <c r="A2195" s="3" t="s">
        <v>149</v>
      </c>
      <c r="B2195" s="3" t="s">
        <v>127</v>
      </c>
      <c r="C2195" s="3" t="s">
        <v>298</v>
      </c>
      <c r="D2195" s="3">
        <v>2018</v>
      </c>
      <c r="E2195" s="3">
        <v>0</v>
      </c>
      <c r="F2195" t="s">
        <v>104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</row>
    <row r="2196" spans="1:36" x14ac:dyDescent="0.25">
      <c r="A2196" s="3" t="s">
        <v>149</v>
      </c>
      <c r="B2196" s="3" t="s">
        <v>127</v>
      </c>
      <c r="C2196" s="3" t="s">
        <v>298</v>
      </c>
      <c r="D2196" s="3">
        <v>2018</v>
      </c>
      <c r="E2196" s="3">
        <v>16</v>
      </c>
      <c r="F2196" t="s">
        <v>303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8</v>
      </c>
      <c r="AF2196">
        <v>0</v>
      </c>
      <c r="AG2196">
        <v>0</v>
      </c>
      <c r="AH2196" t="s">
        <v>304</v>
      </c>
      <c r="AI2196">
        <v>0</v>
      </c>
      <c r="AJ2196">
        <v>0</v>
      </c>
    </row>
    <row r="2197" spans="1:36" x14ac:dyDescent="0.25">
      <c r="A2197" s="3" t="s">
        <v>149</v>
      </c>
      <c r="B2197" s="3" t="s">
        <v>127</v>
      </c>
      <c r="C2197" s="3" t="s">
        <v>298</v>
      </c>
      <c r="D2197" s="3">
        <v>2018</v>
      </c>
      <c r="E2197" s="3">
        <v>17</v>
      </c>
      <c r="F2197" t="s">
        <v>305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8</v>
      </c>
      <c r="AF2197">
        <v>0</v>
      </c>
      <c r="AG2197">
        <v>0</v>
      </c>
      <c r="AH2197" t="s">
        <v>13</v>
      </c>
      <c r="AI2197" t="s">
        <v>306</v>
      </c>
      <c r="AJ2197">
        <v>0</v>
      </c>
    </row>
    <row r="2198" spans="1:36" x14ac:dyDescent="0.25">
      <c r="A2198" s="3" t="s">
        <v>149</v>
      </c>
      <c r="B2198" s="3" t="s">
        <v>127</v>
      </c>
      <c r="C2198" s="3" t="s">
        <v>298</v>
      </c>
      <c r="D2198" s="3">
        <v>2018</v>
      </c>
      <c r="E2198" s="3">
        <v>18</v>
      </c>
      <c r="F2198" t="s">
        <v>307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8</v>
      </c>
      <c r="AF2198">
        <v>0</v>
      </c>
      <c r="AG2198">
        <v>0</v>
      </c>
      <c r="AH2198" t="s">
        <v>166</v>
      </c>
      <c r="AI2198">
        <v>0</v>
      </c>
      <c r="AJ2198">
        <v>0</v>
      </c>
    </row>
    <row r="2199" spans="1:36" x14ac:dyDescent="0.25">
      <c r="A2199" s="3" t="s">
        <v>149</v>
      </c>
      <c r="B2199" s="3" t="s">
        <v>127</v>
      </c>
      <c r="C2199" s="3" t="s">
        <v>298</v>
      </c>
      <c r="D2199" s="3">
        <v>2018</v>
      </c>
      <c r="E2199" s="3">
        <v>19</v>
      </c>
      <c r="F2199" t="s">
        <v>308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3</v>
      </c>
      <c r="AF2199">
        <v>0</v>
      </c>
      <c r="AG2199">
        <v>0</v>
      </c>
      <c r="AH2199" t="s">
        <v>160</v>
      </c>
      <c r="AI2199" t="s">
        <v>309</v>
      </c>
      <c r="AJ2199">
        <v>0</v>
      </c>
    </row>
    <row r="2200" spans="1:36" x14ac:dyDescent="0.25">
      <c r="A2200" s="3" t="s">
        <v>149</v>
      </c>
      <c r="B2200" s="3" t="s">
        <v>127</v>
      </c>
      <c r="C2200" s="3" t="s">
        <v>298</v>
      </c>
      <c r="D2200" s="3">
        <v>2018</v>
      </c>
      <c r="E2200" s="3">
        <v>20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 t="s">
        <v>13</v>
      </c>
      <c r="AI2200">
        <v>0</v>
      </c>
      <c r="AJ2200">
        <v>0</v>
      </c>
    </row>
    <row r="2201" spans="1:36" x14ac:dyDescent="0.25">
      <c r="A2201" s="3" t="s">
        <v>149</v>
      </c>
      <c r="B2201" s="3" t="s">
        <v>127</v>
      </c>
      <c r="C2201" s="3" t="s">
        <v>298</v>
      </c>
      <c r="D2201" s="3">
        <v>2018</v>
      </c>
      <c r="E2201" s="3">
        <v>21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 t="s">
        <v>13</v>
      </c>
      <c r="AI2201">
        <v>0</v>
      </c>
      <c r="AJ2201">
        <v>0</v>
      </c>
    </row>
    <row r="2202" spans="1:36" x14ac:dyDescent="0.25">
      <c r="A2202" s="3" t="s">
        <v>149</v>
      </c>
      <c r="B2202" s="3" t="s">
        <v>127</v>
      </c>
      <c r="C2202" s="3" t="s">
        <v>298</v>
      </c>
      <c r="D2202" s="3">
        <v>2018</v>
      </c>
      <c r="E2202" s="3">
        <v>22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 t="s">
        <v>13</v>
      </c>
      <c r="AI2202">
        <v>0</v>
      </c>
      <c r="AJ2202">
        <v>0</v>
      </c>
    </row>
    <row r="2203" spans="1:36" x14ac:dyDescent="0.25">
      <c r="A2203" s="3" t="s">
        <v>149</v>
      </c>
      <c r="B2203" s="3" t="s">
        <v>127</v>
      </c>
      <c r="C2203" s="3" t="s">
        <v>298</v>
      </c>
      <c r="D2203" s="3">
        <v>2018</v>
      </c>
      <c r="E2203" s="3">
        <v>23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 t="s">
        <v>13</v>
      </c>
      <c r="AI2203">
        <v>0</v>
      </c>
      <c r="AJ2203">
        <v>0</v>
      </c>
    </row>
    <row r="2204" spans="1:36" x14ac:dyDescent="0.25">
      <c r="A2204" s="3" t="s">
        <v>149</v>
      </c>
      <c r="B2204" s="3" t="s">
        <v>127</v>
      </c>
      <c r="C2204" s="3" t="s">
        <v>298</v>
      </c>
      <c r="D2204" s="3">
        <v>2018</v>
      </c>
      <c r="E2204" s="3">
        <v>24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 t="s">
        <v>13</v>
      </c>
      <c r="AI2204">
        <v>0</v>
      </c>
      <c r="AJ2204">
        <v>0</v>
      </c>
    </row>
    <row r="2205" spans="1:36" x14ac:dyDescent="0.25">
      <c r="A2205" s="3" t="s">
        <v>149</v>
      </c>
      <c r="B2205" s="3" t="s">
        <v>127</v>
      </c>
      <c r="C2205" s="3" t="s">
        <v>298</v>
      </c>
      <c r="D2205" s="3">
        <v>2018</v>
      </c>
      <c r="E2205" s="3">
        <v>25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 t="s">
        <v>13</v>
      </c>
      <c r="AI2205">
        <v>0</v>
      </c>
      <c r="AJ2205">
        <v>0</v>
      </c>
    </row>
    <row r="2206" spans="1:36" x14ac:dyDescent="0.25">
      <c r="A2206" s="3" t="s">
        <v>149</v>
      </c>
      <c r="B2206" s="3" t="s">
        <v>124</v>
      </c>
      <c r="C2206" s="3" t="s">
        <v>310</v>
      </c>
      <c r="D2206" s="3">
        <v>2018</v>
      </c>
      <c r="E2206" s="3">
        <v>0</v>
      </c>
      <c r="F2206" t="s">
        <v>12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</row>
    <row r="2207" spans="1:36" x14ac:dyDescent="0.25">
      <c r="A2207" s="3" t="s">
        <v>149</v>
      </c>
      <c r="B2207" s="3" t="s">
        <v>124</v>
      </c>
      <c r="C2207" s="3" t="s">
        <v>310</v>
      </c>
      <c r="D2207" s="3">
        <v>2018</v>
      </c>
      <c r="E2207" s="3">
        <v>1</v>
      </c>
      <c r="F2207" t="s">
        <v>14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 t="s">
        <v>13</v>
      </c>
      <c r="AI2207">
        <v>0</v>
      </c>
      <c r="AJ2207">
        <v>0</v>
      </c>
    </row>
    <row r="2208" spans="1:36" x14ac:dyDescent="0.25">
      <c r="A2208" s="3" t="s">
        <v>149</v>
      </c>
      <c r="B2208" s="3" t="s">
        <v>124</v>
      </c>
      <c r="C2208" s="3" t="s">
        <v>310</v>
      </c>
      <c r="D2208" s="3">
        <v>2018</v>
      </c>
      <c r="E2208" s="3" t="s">
        <v>15</v>
      </c>
      <c r="F2208" t="s">
        <v>16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 t="s">
        <v>13</v>
      </c>
      <c r="AI2208">
        <v>0</v>
      </c>
      <c r="AJ2208">
        <v>0</v>
      </c>
    </row>
    <row r="2209" spans="1:36" x14ac:dyDescent="0.25">
      <c r="A2209" s="3" t="s">
        <v>149</v>
      </c>
      <c r="B2209" s="3" t="s">
        <v>124</v>
      </c>
      <c r="C2209" s="3" t="s">
        <v>310</v>
      </c>
      <c r="D2209" s="3">
        <v>2018</v>
      </c>
      <c r="E2209" s="3" t="s">
        <v>17</v>
      </c>
      <c r="F2209" t="s">
        <v>18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 t="s">
        <v>13</v>
      </c>
      <c r="AI2209">
        <v>0</v>
      </c>
      <c r="AJ2209">
        <v>0</v>
      </c>
    </row>
    <row r="2210" spans="1:36" x14ac:dyDescent="0.25">
      <c r="A2210" s="3" t="s">
        <v>149</v>
      </c>
      <c r="B2210" s="3" t="s">
        <v>124</v>
      </c>
      <c r="C2210" s="3" t="s">
        <v>310</v>
      </c>
      <c r="D2210" s="3">
        <v>2018</v>
      </c>
      <c r="E2210" s="3" t="s">
        <v>19</v>
      </c>
      <c r="F2210" t="s">
        <v>20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 t="s">
        <v>13</v>
      </c>
      <c r="AI2210">
        <v>0</v>
      </c>
      <c r="AJ2210">
        <v>0</v>
      </c>
    </row>
    <row r="2211" spans="1:36" x14ac:dyDescent="0.25">
      <c r="A2211" s="3" t="s">
        <v>149</v>
      </c>
      <c r="B2211" s="3" t="s">
        <v>124</v>
      </c>
      <c r="C2211" s="3" t="s">
        <v>310</v>
      </c>
      <c r="D2211" s="3">
        <v>2018</v>
      </c>
      <c r="E2211" s="3">
        <v>2</v>
      </c>
      <c r="F2211" t="s">
        <v>21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 t="s">
        <v>13</v>
      </c>
      <c r="AI2211">
        <v>0</v>
      </c>
      <c r="AJ2211">
        <v>0</v>
      </c>
    </row>
    <row r="2212" spans="1:36" x14ac:dyDescent="0.25">
      <c r="A2212" s="3" t="s">
        <v>149</v>
      </c>
      <c r="B2212" s="3" t="s">
        <v>124</v>
      </c>
      <c r="C2212" s="3" t="s">
        <v>310</v>
      </c>
      <c r="D2212" s="3">
        <v>2018</v>
      </c>
      <c r="E2212" s="3" t="s">
        <v>22</v>
      </c>
      <c r="F2212" t="s">
        <v>16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 t="s">
        <v>13</v>
      </c>
      <c r="AI2212">
        <v>0</v>
      </c>
      <c r="AJ2212">
        <v>0</v>
      </c>
    </row>
    <row r="2213" spans="1:36" x14ac:dyDescent="0.25">
      <c r="A2213" s="3" t="s">
        <v>149</v>
      </c>
      <c r="B2213" s="3" t="s">
        <v>124</v>
      </c>
      <c r="C2213" s="3" t="s">
        <v>310</v>
      </c>
      <c r="D2213" s="3">
        <v>2018</v>
      </c>
      <c r="E2213" s="3" t="s">
        <v>23</v>
      </c>
      <c r="F2213" t="s">
        <v>20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 t="s">
        <v>13</v>
      </c>
      <c r="AI2213">
        <v>0</v>
      </c>
      <c r="AJ2213">
        <v>0</v>
      </c>
    </row>
    <row r="2214" spans="1:36" x14ac:dyDescent="0.25">
      <c r="A2214" s="3" t="s">
        <v>149</v>
      </c>
      <c r="B2214" s="3" t="s">
        <v>124</v>
      </c>
      <c r="C2214" s="3" t="s">
        <v>310</v>
      </c>
      <c r="D2214" s="3">
        <v>2018</v>
      </c>
      <c r="E2214" s="3">
        <v>3</v>
      </c>
      <c r="F2214" t="s">
        <v>24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 t="s">
        <v>13</v>
      </c>
      <c r="AI2214">
        <v>0</v>
      </c>
      <c r="AJ2214">
        <v>0</v>
      </c>
    </row>
    <row r="2215" spans="1:36" x14ac:dyDescent="0.25">
      <c r="A2215" s="3" t="s">
        <v>149</v>
      </c>
      <c r="B2215" s="3" t="s">
        <v>124</v>
      </c>
      <c r="C2215" s="3" t="s">
        <v>310</v>
      </c>
      <c r="D2215" s="3">
        <v>2018</v>
      </c>
      <c r="E2215" s="3" t="s">
        <v>25</v>
      </c>
      <c r="F2215" t="s">
        <v>16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 t="s">
        <v>13</v>
      </c>
      <c r="AI2215">
        <v>0</v>
      </c>
      <c r="AJ2215">
        <v>0</v>
      </c>
    </row>
    <row r="2216" spans="1:36" x14ac:dyDescent="0.25">
      <c r="A2216" s="3" t="s">
        <v>149</v>
      </c>
      <c r="B2216" s="3" t="s">
        <v>124</v>
      </c>
      <c r="C2216" s="3" t="s">
        <v>310</v>
      </c>
      <c r="D2216" s="3">
        <v>2018</v>
      </c>
      <c r="E2216" s="3" t="s">
        <v>26</v>
      </c>
      <c r="F2216" t="s">
        <v>20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 t="s">
        <v>13</v>
      </c>
      <c r="AI2216">
        <v>0</v>
      </c>
      <c r="AJ2216">
        <v>0</v>
      </c>
    </row>
    <row r="2217" spans="1:36" x14ac:dyDescent="0.25">
      <c r="A2217" s="3" t="s">
        <v>149</v>
      </c>
      <c r="B2217" s="3" t="s">
        <v>124</v>
      </c>
      <c r="C2217" s="3" t="s">
        <v>310</v>
      </c>
      <c r="D2217" s="3">
        <v>2018</v>
      </c>
      <c r="E2217" s="3">
        <v>4</v>
      </c>
      <c r="F2217" t="s">
        <v>27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 t="s">
        <v>13</v>
      </c>
      <c r="AI2217">
        <v>0</v>
      </c>
      <c r="AJ2217">
        <v>0</v>
      </c>
    </row>
    <row r="2218" spans="1:36" x14ac:dyDescent="0.25">
      <c r="A2218" s="3" t="s">
        <v>149</v>
      </c>
      <c r="B2218" s="3" t="s">
        <v>124</v>
      </c>
      <c r="C2218" s="3" t="s">
        <v>310</v>
      </c>
      <c r="D2218" s="3">
        <v>2018</v>
      </c>
      <c r="E2218" s="3" t="s">
        <v>28</v>
      </c>
      <c r="F2218" t="s">
        <v>16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 t="s">
        <v>13</v>
      </c>
      <c r="AI2218">
        <v>0</v>
      </c>
      <c r="AJ2218">
        <v>0</v>
      </c>
    </row>
    <row r="2219" spans="1:36" x14ac:dyDescent="0.25">
      <c r="A2219" s="3" t="s">
        <v>149</v>
      </c>
      <c r="B2219" s="3" t="s">
        <v>124</v>
      </c>
      <c r="C2219" s="3" t="s">
        <v>310</v>
      </c>
      <c r="D2219" s="3">
        <v>2018</v>
      </c>
      <c r="E2219" s="3" t="s">
        <v>29</v>
      </c>
      <c r="F2219" t="s">
        <v>20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 t="s">
        <v>13</v>
      </c>
      <c r="AI2219">
        <v>0</v>
      </c>
      <c r="AJ2219">
        <v>0</v>
      </c>
    </row>
    <row r="2220" spans="1:36" x14ac:dyDescent="0.25">
      <c r="A2220" s="3" t="s">
        <v>149</v>
      </c>
      <c r="B2220" s="3" t="s">
        <v>124</v>
      </c>
      <c r="C2220" s="3" t="s">
        <v>310</v>
      </c>
      <c r="D2220" s="3">
        <v>2018</v>
      </c>
      <c r="E2220" s="3">
        <v>5</v>
      </c>
      <c r="F2220" t="s">
        <v>30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70</v>
      </c>
      <c r="AF2220">
        <v>0</v>
      </c>
      <c r="AG2220">
        <v>12</v>
      </c>
      <c r="AH2220" t="s">
        <v>13</v>
      </c>
      <c r="AI2220">
        <v>0</v>
      </c>
      <c r="AJ2220">
        <v>0</v>
      </c>
    </row>
    <row r="2221" spans="1:36" x14ac:dyDescent="0.25">
      <c r="A2221" s="3" t="s">
        <v>149</v>
      </c>
      <c r="B2221" s="3" t="s">
        <v>124</v>
      </c>
      <c r="C2221" s="3" t="s">
        <v>310</v>
      </c>
      <c r="D2221" s="3">
        <v>2018</v>
      </c>
      <c r="E2221" s="3" t="s">
        <v>31</v>
      </c>
      <c r="F2221" t="s">
        <v>32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4</v>
      </c>
      <c r="AH2221" t="s">
        <v>13</v>
      </c>
      <c r="AI2221">
        <v>0</v>
      </c>
      <c r="AJ2221">
        <v>0</v>
      </c>
    </row>
    <row r="2222" spans="1:36" x14ac:dyDescent="0.25">
      <c r="A2222" s="3" t="s">
        <v>149</v>
      </c>
      <c r="B2222" s="3" t="s">
        <v>124</v>
      </c>
      <c r="C2222" s="3" t="s">
        <v>310</v>
      </c>
      <c r="D2222" s="3">
        <v>2018</v>
      </c>
      <c r="E2222" s="3" t="s">
        <v>33</v>
      </c>
      <c r="F2222" t="s">
        <v>34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 t="s">
        <v>13</v>
      </c>
      <c r="AI2222">
        <v>0</v>
      </c>
      <c r="AJ2222">
        <v>0</v>
      </c>
    </row>
    <row r="2223" spans="1:36" x14ac:dyDescent="0.25">
      <c r="A2223" s="3" t="s">
        <v>149</v>
      </c>
      <c r="B2223" s="3" t="s">
        <v>124</v>
      </c>
      <c r="C2223" s="3" t="s">
        <v>310</v>
      </c>
      <c r="D2223" s="3">
        <v>2018</v>
      </c>
      <c r="E2223" s="3" t="s">
        <v>35</v>
      </c>
      <c r="F2223" t="s">
        <v>36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8</v>
      </c>
      <c r="AH2223" t="s">
        <v>13</v>
      </c>
      <c r="AI2223">
        <v>0</v>
      </c>
      <c r="AJ2223">
        <v>0</v>
      </c>
    </row>
    <row r="2224" spans="1:36" x14ac:dyDescent="0.25">
      <c r="A2224" s="3" t="s">
        <v>149</v>
      </c>
      <c r="B2224" s="3" t="s">
        <v>124</v>
      </c>
      <c r="C2224" s="3" t="s">
        <v>310</v>
      </c>
      <c r="D2224" s="3">
        <v>2018</v>
      </c>
      <c r="E2224" s="3" t="s">
        <v>37</v>
      </c>
      <c r="F2224" t="s">
        <v>38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 t="s">
        <v>13</v>
      </c>
      <c r="AI2224">
        <v>0</v>
      </c>
      <c r="AJ2224">
        <v>0</v>
      </c>
    </row>
    <row r="2225" spans="1:36" x14ac:dyDescent="0.25">
      <c r="A2225" s="3" t="s">
        <v>149</v>
      </c>
      <c r="B2225" s="3" t="s">
        <v>124</v>
      </c>
      <c r="C2225" s="3" t="s">
        <v>310</v>
      </c>
      <c r="D2225" s="3">
        <v>2018</v>
      </c>
      <c r="E2225" s="3" t="s">
        <v>39</v>
      </c>
      <c r="F2225" t="s">
        <v>40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 t="s">
        <v>13</v>
      </c>
      <c r="AI2225">
        <v>0</v>
      </c>
      <c r="AJ2225">
        <v>0</v>
      </c>
    </row>
    <row r="2226" spans="1:36" x14ac:dyDescent="0.25">
      <c r="A2226" s="3" t="s">
        <v>149</v>
      </c>
      <c r="B2226" s="3" t="s">
        <v>124</v>
      </c>
      <c r="C2226" s="3" t="s">
        <v>310</v>
      </c>
      <c r="D2226" s="3">
        <v>2018</v>
      </c>
      <c r="E2226" s="3" t="s">
        <v>41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 t="s">
        <v>13</v>
      </c>
      <c r="AI2226">
        <v>0</v>
      </c>
      <c r="AJ2226">
        <v>0</v>
      </c>
    </row>
    <row r="2227" spans="1:36" x14ac:dyDescent="0.25">
      <c r="A2227" s="3" t="s">
        <v>149</v>
      </c>
      <c r="B2227" s="3" t="s">
        <v>124</v>
      </c>
      <c r="C2227" s="3" t="s">
        <v>310</v>
      </c>
      <c r="D2227" s="3">
        <v>2018</v>
      </c>
      <c r="E2227" s="3">
        <v>6</v>
      </c>
      <c r="F2227" t="s">
        <v>42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36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61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100</v>
      </c>
      <c r="AF2227">
        <v>97</v>
      </c>
      <c r="AG2227">
        <v>153</v>
      </c>
      <c r="AH2227" t="s">
        <v>162</v>
      </c>
      <c r="AI2227" t="s">
        <v>311</v>
      </c>
      <c r="AJ2227" t="s">
        <v>312</v>
      </c>
    </row>
    <row r="2228" spans="1:36" x14ac:dyDescent="0.25">
      <c r="A2228" s="3" t="s">
        <v>149</v>
      </c>
      <c r="B2228" s="3" t="s">
        <v>124</v>
      </c>
      <c r="C2228" s="3" t="s">
        <v>310</v>
      </c>
      <c r="D2228" s="3">
        <v>2018</v>
      </c>
      <c r="E2228" s="3" t="s">
        <v>43</v>
      </c>
      <c r="F2228" t="s">
        <v>44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36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61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100</v>
      </c>
      <c r="AF2228">
        <v>97</v>
      </c>
      <c r="AG2228">
        <v>153</v>
      </c>
      <c r="AH2228" t="s">
        <v>13</v>
      </c>
      <c r="AI2228">
        <v>0</v>
      </c>
      <c r="AJ2228">
        <v>0</v>
      </c>
    </row>
    <row r="2229" spans="1:36" x14ac:dyDescent="0.25">
      <c r="A2229" s="3" t="s">
        <v>149</v>
      </c>
      <c r="B2229" s="3" t="s">
        <v>124</v>
      </c>
      <c r="C2229" s="3" t="s">
        <v>310</v>
      </c>
      <c r="D2229" s="3">
        <v>2018</v>
      </c>
      <c r="E2229" s="3" t="s">
        <v>45</v>
      </c>
      <c r="F2229" t="s">
        <v>46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36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61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100</v>
      </c>
      <c r="AF2229">
        <v>97</v>
      </c>
      <c r="AG2229">
        <v>153</v>
      </c>
      <c r="AH2229" t="s">
        <v>13</v>
      </c>
      <c r="AI2229">
        <v>0</v>
      </c>
      <c r="AJ2229">
        <v>0</v>
      </c>
    </row>
    <row r="2230" spans="1:36" x14ac:dyDescent="0.25">
      <c r="A2230" s="3" t="s">
        <v>149</v>
      </c>
      <c r="B2230" s="3" t="s">
        <v>124</v>
      </c>
      <c r="C2230" s="3" t="s">
        <v>310</v>
      </c>
      <c r="D2230" s="3">
        <v>2018</v>
      </c>
      <c r="E2230" s="3" t="s">
        <v>47</v>
      </c>
      <c r="F2230" t="s">
        <v>48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 t="s">
        <v>13</v>
      </c>
      <c r="AI2230">
        <v>0</v>
      </c>
      <c r="AJ2230">
        <v>0</v>
      </c>
    </row>
    <row r="2231" spans="1:36" x14ac:dyDescent="0.25">
      <c r="A2231" s="3" t="s">
        <v>149</v>
      </c>
      <c r="B2231" s="3" t="s">
        <v>124</v>
      </c>
      <c r="C2231" s="3" t="s">
        <v>310</v>
      </c>
      <c r="D2231" s="3">
        <v>2018</v>
      </c>
      <c r="E2231" s="3">
        <v>7</v>
      </c>
      <c r="F2231" t="s">
        <v>49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 t="s">
        <v>13</v>
      </c>
      <c r="AI2231">
        <v>0</v>
      </c>
      <c r="AJ2231">
        <v>0</v>
      </c>
    </row>
    <row r="2232" spans="1:36" x14ac:dyDescent="0.25">
      <c r="A2232" s="3" t="s">
        <v>149</v>
      </c>
      <c r="B2232" s="3" t="s">
        <v>124</v>
      </c>
      <c r="C2232" s="3" t="s">
        <v>310</v>
      </c>
      <c r="D2232" s="3">
        <v>2018</v>
      </c>
      <c r="E2232" s="3" t="s">
        <v>50</v>
      </c>
      <c r="F2232" t="s">
        <v>44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 t="s">
        <v>13</v>
      </c>
      <c r="AI2232">
        <v>0</v>
      </c>
      <c r="AJ2232">
        <v>0</v>
      </c>
    </row>
    <row r="2233" spans="1:36" x14ac:dyDescent="0.25">
      <c r="A2233" s="3" t="s">
        <v>149</v>
      </c>
      <c r="B2233" s="3" t="s">
        <v>124</v>
      </c>
      <c r="C2233" s="3" t="s">
        <v>310</v>
      </c>
      <c r="D2233" s="3">
        <v>2018</v>
      </c>
      <c r="E2233" s="3" t="s">
        <v>51</v>
      </c>
      <c r="F2233" t="s">
        <v>46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 t="s">
        <v>13</v>
      </c>
      <c r="AI2233">
        <v>0</v>
      </c>
      <c r="AJ2233">
        <v>0</v>
      </c>
    </row>
    <row r="2234" spans="1:36" x14ac:dyDescent="0.25">
      <c r="A2234" s="3" t="s">
        <v>149</v>
      </c>
      <c r="B2234" s="3" t="s">
        <v>124</v>
      </c>
      <c r="C2234" s="3" t="s">
        <v>310</v>
      </c>
      <c r="D2234" s="3">
        <v>2018</v>
      </c>
      <c r="E2234" s="3" t="s">
        <v>52</v>
      </c>
      <c r="F2234" t="s">
        <v>53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 t="s">
        <v>13</v>
      </c>
      <c r="AI2234">
        <v>0</v>
      </c>
      <c r="AJ2234">
        <v>0</v>
      </c>
    </row>
    <row r="2235" spans="1:36" x14ac:dyDescent="0.25">
      <c r="A2235" s="3" t="s">
        <v>149</v>
      </c>
      <c r="B2235" s="3" t="s">
        <v>124</v>
      </c>
      <c r="C2235" s="3" t="s">
        <v>310</v>
      </c>
      <c r="D2235" s="3">
        <v>2018</v>
      </c>
      <c r="E2235" s="3">
        <v>8</v>
      </c>
      <c r="F2235" t="s">
        <v>54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 t="s">
        <v>13</v>
      </c>
      <c r="AI2235">
        <v>0</v>
      </c>
      <c r="AJ2235">
        <v>0</v>
      </c>
    </row>
    <row r="2236" spans="1:36" x14ac:dyDescent="0.25">
      <c r="A2236" s="3" t="s">
        <v>149</v>
      </c>
      <c r="B2236" s="3" t="s">
        <v>124</v>
      </c>
      <c r="C2236" s="3" t="s">
        <v>310</v>
      </c>
      <c r="D2236" s="3">
        <v>2018</v>
      </c>
      <c r="E2236" s="3" t="s">
        <v>55</v>
      </c>
      <c r="F2236" t="s">
        <v>16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 t="s">
        <v>13</v>
      </c>
      <c r="AI2236">
        <v>0</v>
      </c>
      <c r="AJ2236">
        <v>0</v>
      </c>
    </row>
    <row r="2237" spans="1:36" x14ac:dyDescent="0.25">
      <c r="A2237" s="3" t="s">
        <v>149</v>
      </c>
      <c r="B2237" s="3" t="s">
        <v>124</v>
      </c>
      <c r="C2237" s="3" t="s">
        <v>310</v>
      </c>
      <c r="D2237" s="3">
        <v>2018</v>
      </c>
      <c r="E2237" s="3" t="s">
        <v>56</v>
      </c>
      <c r="F2237" t="s">
        <v>20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 t="s">
        <v>13</v>
      </c>
      <c r="AI2237">
        <v>0</v>
      </c>
      <c r="AJ2237">
        <v>0</v>
      </c>
    </row>
    <row r="2238" spans="1:36" x14ac:dyDescent="0.25">
      <c r="A2238" s="3" t="s">
        <v>149</v>
      </c>
      <c r="B2238" s="3" t="s">
        <v>124</v>
      </c>
      <c r="C2238" s="3" t="s">
        <v>310</v>
      </c>
      <c r="D2238" s="3">
        <v>2018</v>
      </c>
      <c r="E2238" s="3" t="s">
        <v>57</v>
      </c>
      <c r="F2238" t="s">
        <v>58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 t="s">
        <v>13</v>
      </c>
      <c r="AI2238">
        <v>0</v>
      </c>
      <c r="AJ2238">
        <v>0</v>
      </c>
    </row>
    <row r="2239" spans="1:36" x14ac:dyDescent="0.25">
      <c r="A2239" s="3" t="s">
        <v>149</v>
      </c>
      <c r="B2239" s="3" t="s">
        <v>124</v>
      </c>
      <c r="C2239" s="3" t="s">
        <v>310</v>
      </c>
      <c r="D2239" s="3">
        <v>2018</v>
      </c>
      <c r="E2239" s="3">
        <v>9</v>
      </c>
      <c r="F2239" t="s">
        <v>59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 t="s">
        <v>13</v>
      </c>
      <c r="AI2239">
        <v>0</v>
      </c>
      <c r="AJ2239">
        <v>0</v>
      </c>
    </row>
    <row r="2240" spans="1:36" x14ac:dyDescent="0.25">
      <c r="A2240" s="3" t="s">
        <v>149</v>
      </c>
      <c r="B2240" s="3" t="s">
        <v>124</v>
      </c>
      <c r="C2240" s="3" t="s">
        <v>310</v>
      </c>
      <c r="D2240" s="3">
        <v>2018</v>
      </c>
      <c r="E2240" s="3">
        <v>10</v>
      </c>
      <c r="F2240" t="s">
        <v>60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 t="s">
        <v>13</v>
      </c>
      <c r="AI2240">
        <v>0</v>
      </c>
      <c r="AJ2240">
        <v>0</v>
      </c>
    </row>
    <row r="2241" spans="1:36" x14ac:dyDescent="0.25">
      <c r="A2241" s="3" t="s">
        <v>149</v>
      </c>
      <c r="B2241" s="3" t="s">
        <v>124</v>
      </c>
      <c r="C2241" s="3" t="s">
        <v>310</v>
      </c>
      <c r="D2241" s="3">
        <v>2018</v>
      </c>
      <c r="E2241" s="3">
        <v>11</v>
      </c>
      <c r="F2241" t="s">
        <v>61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 t="s">
        <v>13</v>
      </c>
      <c r="AI2241">
        <v>0</v>
      </c>
      <c r="AJ2241">
        <v>0</v>
      </c>
    </row>
    <row r="2242" spans="1:36" x14ac:dyDescent="0.25">
      <c r="A2242" s="3" t="s">
        <v>149</v>
      </c>
      <c r="B2242" s="3" t="s">
        <v>124</v>
      </c>
      <c r="C2242" s="3" t="s">
        <v>310</v>
      </c>
      <c r="D2242" s="3">
        <v>2018</v>
      </c>
      <c r="E2242" s="3" t="s">
        <v>62</v>
      </c>
      <c r="F2242" t="s">
        <v>63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 t="s">
        <v>13</v>
      </c>
      <c r="AI2242">
        <v>0</v>
      </c>
      <c r="AJ2242">
        <v>0</v>
      </c>
    </row>
    <row r="2243" spans="1:36" x14ac:dyDescent="0.25">
      <c r="A2243" s="3" t="s">
        <v>149</v>
      </c>
      <c r="B2243" s="3" t="s">
        <v>124</v>
      </c>
      <c r="C2243" s="3" t="s">
        <v>310</v>
      </c>
      <c r="D2243" s="3">
        <v>2018</v>
      </c>
      <c r="E2243" s="3" t="s">
        <v>64</v>
      </c>
      <c r="F2243" t="s">
        <v>65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 t="s">
        <v>13</v>
      </c>
      <c r="AI2243">
        <v>0</v>
      </c>
      <c r="AJ2243">
        <v>0</v>
      </c>
    </row>
    <row r="2244" spans="1:36" x14ac:dyDescent="0.25">
      <c r="A2244" s="3" t="s">
        <v>149</v>
      </c>
      <c r="B2244" s="3" t="s">
        <v>124</v>
      </c>
      <c r="C2244" s="3" t="s">
        <v>310</v>
      </c>
      <c r="D2244" s="3">
        <v>2018</v>
      </c>
      <c r="E2244" s="3" t="s">
        <v>66</v>
      </c>
      <c r="F2244" t="s">
        <v>20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 t="s">
        <v>13</v>
      </c>
      <c r="AI2244">
        <v>0</v>
      </c>
      <c r="AJ2244">
        <v>0</v>
      </c>
    </row>
    <row r="2245" spans="1:36" x14ac:dyDescent="0.25">
      <c r="A2245" s="3" t="s">
        <v>149</v>
      </c>
      <c r="B2245" s="3" t="s">
        <v>124</v>
      </c>
      <c r="C2245" s="3" t="s">
        <v>310</v>
      </c>
      <c r="D2245" s="3">
        <v>2018</v>
      </c>
      <c r="E2245" s="3" t="s">
        <v>67</v>
      </c>
      <c r="F2245" t="s">
        <v>18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 t="s">
        <v>13</v>
      </c>
      <c r="AI2245">
        <v>0</v>
      </c>
      <c r="AJ2245">
        <v>0</v>
      </c>
    </row>
    <row r="2246" spans="1:36" x14ac:dyDescent="0.25">
      <c r="A2246" s="3" t="s">
        <v>149</v>
      </c>
      <c r="B2246" s="3" t="s">
        <v>124</v>
      </c>
      <c r="C2246" s="3" t="s">
        <v>310</v>
      </c>
      <c r="D2246" s="3">
        <v>2018</v>
      </c>
      <c r="E2246" s="3">
        <v>12</v>
      </c>
      <c r="F2246" t="s">
        <v>68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 t="s">
        <v>13</v>
      </c>
      <c r="AI2246">
        <v>0</v>
      </c>
      <c r="AJ2246">
        <v>0</v>
      </c>
    </row>
    <row r="2247" spans="1:36" x14ac:dyDescent="0.25">
      <c r="A2247" s="3" t="s">
        <v>149</v>
      </c>
      <c r="B2247" s="3" t="s">
        <v>124</v>
      </c>
      <c r="C2247" s="3" t="s">
        <v>310</v>
      </c>
      <c r="D2247" s="3">
        <v>2018</v>
      </c>
      <c r="E2247" s="3" t="s">
        <v>69</v>
      </c>
      <c r="F2247" t="s">
        <v>70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 t="s">
        <v>13</v>
      </c>
      <c r="AI2247">
        <v>0</v>
      </c>
      <c r="AJ2247">
        <v>0</v>
      </c>
    </row>
    <row r="2248" spans="1:36" x14ac:dyDescent="0.25">
      <c r="A2248" s="3" t="s">
        <v>149</v>
      </c>
      <c r="B2248" s="3" t="s">
        <v>124</v>
      </c>
      <c r="C2248" s="3" t="s">
        <v>310</v>
      </c>
      <c r="D2248" s="3">
        <v>2018</v>
      </c>
      <c r="E2248" s="3" t="s">
        <v>71</v>
      </c>
      <c r="F2248" t="s">
        <v>72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 t="s">
        <v>13</v>
      </c>
      <c r="AI2248">
        <v>0</v>
      </c>
      <c r="AJ2248">
        <v>0</v>
      </c>
    </row>
    <row r="2249" spans="1:36" x14ac:dyDescent="0.25">
      <c r="A2249" s="3" t="s">
        <v>149</v>
      </c>
      <c r="B2249" s="3" t="s">
        <v>124</v>
      </c>
      <c r="C2249" s="3" t="s">
        <v>310</v>
      </c>
      <c r="D2249" s="3">
        <v>2018</v>
      </c>
      <c r="E2249" s="3" t="s">
        <v>73</v>
      </c>
      <c r="F2249" t="s">
        <v>16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 t="s">
        <v>13</v>
      </c>
      <c r="AI2249">
        <v>0</v>
      </c>
      <c r="AJ2249">
        <v>0</v>
      </c>
    </row>
    <row r="2250" spans="1:36" x14ac:dyDescent="0.25">
      <c r="A2250" s="3" t="s">
        <v>149</v>
      </c>
      <c r="B2250" s="3" t="s">
        <v>124</v>
      </c>
      <c r="C2250" s="3" t="s">
        <v>310</v>
      </c>
      <c r="D2250" s="3">
        <v>2018</v>
      </c>
      <c r="E2250" s="3" t="s">
        <v>74</v>
      </c>
      <c r="F2250" t="s">
        <v>20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 t="s">
        <v>13</v>
      </c>
      <c r="AI2250">
        <v>0</v>
      </c>
      <c r="AJ2250">
        <v>0</v>
      </c>
    </row>
    <row r="2251" spans="1:36" x14ac:dyDescent="0.25">
      <c r="A2251" s="3" t="s">
        <v>149</v>
      </c>
      <c r="B2251" s="3" t="s">
        <v>124</v>
      </c>
      <c r="C2251" s="3" t="s">
        <v>310</v>
      </c>
      <c r="D2251" s="3">
        <v>2018</v>
      </c>
      <c r="E2251" s="3">
        <v>0</v>
      </c>
      <c r="F2251" t="s">
        <v>75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</row>
    <row r="2252" spans="1:36" x14ac:dyDescent="0.25">
      <c r="A2252" s="3" t="s">
        <v>149</v>
      </c>
      <c r="B2252" s="3" t="s">
        <v>124</v>
      </c>
      <c r="C2252" s="3" t="s">
        <v>310</v>
      </c>
      <c r="D2252" s="3">
        <v>2018</v>
      </c>
      <c r="E2252" s="3">
        <v>13</v>
      </c>
      <c r="F2252" t="s">
        <v>76</v>
      </c>
      <c r="G2252">
        <v>0</v>
      </c>
      <c r="H2252">
        <v>0</v>
      </c>
      <c r="I2252">
        <v>0</v>
      </c>
      <c r="J2252">
        <v>1</v>
      </c>
      <c r="K2252">
        <v>0</v>
      </c>
      <c r="L2252">
        <v>0</v>
      </c>
      <c r="M2252">
        <v>0</v>
      </c>
      <c r="N2252">
        <v>2</v>
      </c>
      <c r="O2252">
        <v>0</v>
      </c>
      <c r="P2252">
        <v>1</v>
      </c>
      <c r="Q2252">
        <v>0</v>
      </c>
      <c r="R2252">
        <v>3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8</v>
      </c>
      <c r="AF2252">
        <v>7</v>
      </c>
      <c r="AG2252">
        <v>32</v>
      </c>
      <c r="AH2252" t="s">
        <v>200</v>
      </c>
      <c r="AI2252" t="s">
        <v>313</v>
      </c>
      <c r="AJ2252" t="s">
        <v>314</v>
      </c>
    </row>
    <row r="2253" spans="1:36" x14ac:dyDescent="0.25">
      <c r="A2253" s="3" t="s">
        <v>149</v>
      </c>
      <c r="B2253" s="3" t="s">
        <v>124</v>
      </c>
      <c r="C2253" s="3" t="s">
        <v>310</v>
      </c>
      <c r="D2253" s="3">
        <v>2018</v>
      </c>
      <c r="E2253" s="3" t="s">
        <v>77</v>
      </c>
      <c r="F2253" t="s">
        <v>78</v>
      </c>
      <c r="G2253">
        <v>0</v>
      </c>
      <c r="H2253">
        <v>0</v>
      </c>
      <c r="I2253">
        <v>0</v>
      </c>
      <c r="J2253">
        <v>1</v>
      </c>
      <c r="K2253">
        <v>0</v>
      </c>
      <c r="L2253">
        <v>0</v>
      </c>
      <c r="M2253">
        <v>0</v>
      </c>
      <c r="N2253">
        <v>1</v>
      </c>
      <c r="O2253">
        <v>0</v>
      </c>
      <c r="P2253">
        <v>0</v>
      </c>
      <c r="Q2253">
        <v>0</v>
      </c>
      <c r="R2253">
        <v>2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6</v>
      </c>
      <c r="AF2253">
        <v>4</v>
      </c>
      <c r="AG2253">
        <v>27</v>
      </c>
      <c r="AH2253" t="s">
        <v>13</v>
      </c>
      <c r="AI2253">
        <v>0</v>
      </c>
      <c r="AJ2253">
        <v>0</v>
      </c>
    </row>
    <row r="2254" spans="1:36" x14ac:dyDescent="0.25">
      <c r="A2254" s="3" t="s">
        <v>149</v>
      </c>
      <c r="B2254" s="3" t="s">
        <v>124</v>
      </c>
      <c r="C2254" s="3" t="s">
        <v>310</v>
      </c>
      <c r="D2254" s="3">
        <v>2018</v>
      </c>
      <c r="E2254" s="3" t="s">
        <v>79</v>
      </c>
      <c r="F2254" t="s">
        <v>80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1</v>
      </c>
      <c r="O2254">
        <v>0</v>
      </c>
      <c r="P2254">
        <v>0</v>
      </c>
      <c r="Q2254">
        <v>0</v>
      </c>
      <c r="R2254">
        <v>1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2</v>
      </c>
      <c r="AF2254">
        <v>2</v>
      </c>
      <c r="AG2254">
        <v>2</v>
      </c>
      <c r="AH2254" t="s">
        <v>13</v>
      </c>
      <c r="AI2254">
        <v>0</v>
      </c>
      <c r="AJ2254">
        <v>0</v>
      </c>
    </row>
    <row r="2255" spans="1:36" x14ac:dyDescent="0.25">
      <c r="A2255" s="3" t="s">
        <v>149</v>
      </c>
      <c r="B2255" s="3" t="s">
        <v>124</v>
      </c>
      <c r="C2255" s="3" t="s">
        <v>310</v>
      </c>
      <c r="D2255" s="3">
        <v>2018</v>
      </c>
      <c r="E2255" s="3">
        <v>14</v>
      </c>
      <c r="F2255" t="s">
        <v>81</v>
      </c>
      <c r="G2255">
        <v>0</v>
      </c>
      <c r="H2255">
        <v>0</v>
      </c>
      <c r="I2255">
        <v>0</v>
      </c>
      <c r="J2255">
        <v>32</v>
      </c>
      <c r="K2255">
        <v>0</v>
      </c>
      <c r="L2255">
        <v>17</v>
      </c>
      <c r="M2255">
        <v>0</v>
      </c>
      <c r="N2255">
        <v>500</v>
      </c>
      <c r="O2255">
        <v>0</v>
      </c>
      <c r="P2255">
        <v>11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20</v>
      </c>
      <c r="AF2255">
        <v>560</v>
      </c>
      <c r="AG2255">
        <v>608</v>
      </c>
      <c r="AH2255" t="s">
        <v>160</v>
      </c>
      <c r="AI2255">
        <v>0</v>
      </c>
      <c r="AJ2255">
        <v>0</v>
      </c>
    </row>
    <row r="2256" spans="1:36" x14ac:dyDescent="0.25">
      <c r="A2256" s="3" t="s">
        <v>149</v>
      </c>
      <c r="B2256" s="3" t="s">
        <v>124</v>
      </c>
      <c r="C2256" s="3" t="s">
        <v>310</v>
      </c>
      <c r="D2256" s="3">
        <v>2018</v>
      </c>
      <c r="E2256" s="3" t="s">
        <v>82</v>
      </c>
      <c r="F2256" t="s">
        <v>83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 t="s">
        <v>13</v>
      </c>
      <c r="AI2256">
        <v>0</v>
      </c>
      <c r="AJ2256">
        <v>0</v>
      </c>
    </row>
    <row r="2257" spans="1:36" x14ac:dyDescent="0.25">
      <c r="A2257" s="3" t="s">
        <v>149</v>
      </c>
      <c r="B2257" s="3" t="s">
        <v>124</v>
      </c>
      <c r="C2257" s="3" t="s">
        <v>310</v>
      </c>
      <c r="D2257" s="3">
        <v>2018</v>
      </c>
      <c r="E2257" s="3" t="s">
        <v>84</v>
      </c>
      <c r="F2257" t="s">
        <v>85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 t="s">
        <v>13</v>
      </c>
      <c r="AI2257">
        <v>0</v>
      </c>
      <c r="AJ2257">
        <v>0</v>
      </c>
    </row>
    <row r="2258" spans="1:36" x14ac:dyDescent="0.25">
      <c r="A2258" s="3" t="s">
        <v>149</v>
      </c>
      <c r="B2258" s="3" t="s">
        <v>124</v>
      </c>
      <c r="C2258" s="3" t="s">
        <v>310</v>
      </c>
      <c r="D2258" s="3">
        <v>2018</v>
      </c>
      <c r="E2258" s="3" t="s">
        <v>86</v>
      </c>
      <c r="F2258" t="s">
        <v>87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 t="s">
        <v>13</v>
      </c>
      <c r="AI2258">
        <v>0</v>
      </c>
      <c r="AJ2258">
        <v>0</v>
      </c>
    </row>
    <row r="2259" spans="1:36" x14ac:dyDescent="0.25">
      <c r="A2259" s="3" t="s">
        <v>149</v>
      </c>
      <c r="B2259" s="3" t="s">
        <v>124</v>
      </c>
      <c r="C2259" s="3" t="s">
        <v>310</v>
      </c>
      <c r="D2259" s="3">
        <v>2018</v>
      </c>
      <c r="E2259" s="3" t="s">
        <v>88</v>
      </c>
      <c r="F2259" t="s">
        <v>89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 t="s">
        <v>13</v>
      </c>
      <c r="AI2259">
        <v>0</v>
      </c>
      <c r="AJ2259">
        <v>0</v>
      </c>
    </row>
    <row r="2260" spans="1:36" x14ac:dyDescent="0.25">
      <c r="A2260" s="3" t="s">
        <v>149</v>
      </c>
      <c r="B2260" s="3" t="s">
        <v>124</v>
      </c>
      <c r="C2260" s="3" t="s">
        <v>310</v>
      </c>
      <c r="D2260" s="3">
        <v>2018</v>
      </c>
      <c r="E2260" s="3" t="s">
        <v>90</v>
      </c>
      <c r="F2260" t="s">
        <v>91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 t="s">
        <v>13</v>
      </c>
      <c r="AI2260">
        <v>0</v>
      </c>
      <c r="AJ2260">
        <v>0</v>
      </c>
    </row>
    <row r="2261" spans="1:36" x14ac:dyDescent="0.25">
      <c r="A2261" s="3" t="s">
        <v>149</v>
      </c>
      <c r="B2261" s="3" t="s">
        <v>124</v>
      </c>
      <c r="C2261" s="3" t="s">
        <v>310</v>
      </c>
      <c r="D2261" s="3">
        <v>2018</v>
      </c>
      <c r="E2261" s="3" t="s">
        <v>92</v>
      </c>
      <c r="F2261" t="s">
        <v>93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 t="s">
        <v>13</v>
      </c>
      <c r="AI2261">
        <v>0</v>
      </c>
      <c r="AJ2261">
        <v>0</v>
      </c>
    </row>
    <row r="2262" spans="1:36" x14ac:dyDescent="0.25">
      <c r="A2262" s="3" t="s">
        <v>149</v>
      </c>
      <c r="B2262" s="3" t="s">
        <v>124</v>
      </c>
      <c r="C2262" s="3" t="s">
        <v>310</v>
      </c>
      <c r="D2262" s="3">
        <v>2018</v>
      </c>
      <c r="E2262" s="3">
        <v>15</v>
      </c>
      <c r="F2262" t="s">
        <v>94</v>
      </c>
      <c r="G2262">
        <v>0</v>
      </c>
      <c r="H2262">
        <v>0</v>
      </c>
      <c r="I2262">
        <v>0</v>
      </c>
      <c r="J2262">
        <v>9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9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18</v>
      </c>
      <c r="AG2262">
        <v>25</v>
      </c>
      <c r="AH2262" t="s">
        <v>13</v>
      </c>
      <c r="AI2262">
        <v>0</v>
      </c>
      <c r="AJ2262">
        <v>0</v>
      </c>
    </row>
    <row r="2263" spans="1:36" x14ac:dyDescent="0.25">
      <c r="A2263" s="3" t="s">
        <v>149</v>
      </c>
      <c r="B2263" s="3" t="s">
        <v>124</v>
      </c>
      <c r="C2263" s="3" t="s">
        <v>310</v>
      </c>
      <c r="D2263" s="3">
        <v>2018</v>
      </c>
      <c r="E2263" s="3" t="s">
        <v>95</v>
      </c>
      <c r="F2263" t="s">
        <v>96</v>
      </c>
      <c r="G2263">
        <v>0</v>
      </c>
      <c r="H2263">
        <v>0</v>
      </c>
      <c r="I2263">
        <v>0</v>
      </c>
      <c r="J2263">
        <v>9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9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18</v>
      </c>
      <c r="AG2263">
        <v>21</v>
      </c>
      <c r="AH2263" t="s">
        <v>13</v>
      </c>
      <c r="AI2263">
        <v>0</v>
      </c>
      <c r="AJ2263">
        <v>0</v>
      </c>
    </row>
    <row r="2264" spans="1:36" x14ac:dyDescent="0.25">
      <c r="A2264" s="3" t="s">
        <v>149</v>
      </c>
      <c r="B2264" s="3" t="s">
        <v>124</v>
      </c>
      <c r="C2264" s="3" t="s">
        <v>310</v>
      </c>
      <c r="D2264" s="3">
        <v>2018</v>
      </c>
      <c r="E2264" s="3">
        <v>0</v>
      </c>
      <c r="F2264" t="s">
        <v>97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</row>
    <row r="2265" spans="1:36" x14ac:dyDescent="0.25">
      <c r="A2265" s="3" t="s">
        <v>149</v>
      </c>
      <c r="B2265" s="3" t="s">
        <v>124</v>
      </c>
      <c r="C2265" s="3" t="s">
        <v>310</v>
      </c>
      <c r="D2265" s="3">
        <v>2018</v>
      </c>
      <c r="E2265" s="3">
        <v>0</v>
      </c>
      <c r="F2265" t="s">
        <v>98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36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61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100</v>
      </c>
      <c r="AF2265">
        <v>97</v>
      </c>
      <c r="AG2265">
        <v>153</v>
      </c>
      <c r="AH2265" t="s">
        <v>13</v>
      </c>
      <c r="AI2265">
        <v>0</v>
      </c>
      <c r="AJ2265">
        <v>0</v>
      </c>
    </row>
    <row r="2266" spans="1:36" x14ac:dyDescent="0.25">
      <c r="A2266" s="3" t="s">
        <v>149</v>
      </c>
      <c r="B2266" s="3" t="s">
        <v>124</v>
      </c>
      <c r="C2266" s="3" t="s">
        <v>310</v>
      </c>
      <c r="D2266" s="3">
        <v>2018</v>
      </c>
      <c r="E2266" s="3">
        <v>0</v>
      </c>
      <c r="F2266" t="s">
        <v>99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36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61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100</v>
      </c>
      <c r="AF2266">
        <v>97</v>
      </c>
      <c r="AG2266">
        <v>153</v>
      </c>
      <c r="AH2266" t="s">
        <v>13</v>
      </c>
      <c r="AI2266">
        <v>0</v>
      </c>
      <c r="AJ2266">
        <v>0</v>
      </c>
    </row>
    <row r="2267" spans="1:36" x14ac:dyDescent="0.25">
      <c r="A2267" s="3" t="s">
        <v>149</v>
      </c>
      <c r="B2267" s="3" t="s">
        <v>124</v>
      </c>
      <c r="C2267" s="3" t="s">
        <v>310</v>
      </c>
      <c r="D2267" s="3">
        <v>2018</v>
      </c>
      <c r="E2267" s="3">
        <v>0</v>
      </c>
      <c r="F2267" t="s">
        <v>100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 t="s">
        <v>13</v>
      </c>
      <c r="AI2267">
        <v>0</v>
      </c>
      <c r="AJ2267">
        <v>0</v>
      </c>
    </row>
    <row r="2268" spans="1:36" x14ac:dyDescent="0.25">
      <c r="A2268" s="3" t="s">
        <v>149</v>
      </c>
      <c r="B2268" s="3" t="s">
        <v>124</v>
      </c>
      <c r="C2268" s="3" t="s">
        <v>310</v>
      </c>
      <c r="D2268" s="3">
        <v>2018</v>
      </c>
      <c r="E2268" s="3">
        <v>0</v>
      </c>
      <c r="F2268" t="s">
        <v>101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36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61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100</v>
      </c>
      <c r="AF2268">
        <v>97</v>
      </c>
      <c r="AG2268">
        <v>153</v>
      </c>
      <c r="AH2268" t="s">
        <v>13</v>
      </c>
      <c r="AI2268">
        <v>0</v>
      </c>
      <c r="AJ2268">
        <v>0</v>
      </c>
    </row>
    <row r="2269" spans="1:36" x14ac:dyDescent="0.25">
      <c r="A2269" s="3" t="s">
        <v>149</v>
      </c>
      <c r="B2269" s="3" t="s">
        <v>124</v>
      </c>
      <c r="C2269" s="3" t="s">
        <v>310</v>
      </c>
      <c r="D2269" s="3">
        <v>2018</v>
      </c>
      <c r="E2269" s="3">
        <v>0</v>
      </c>
      <c r="F2269" t="s">
        <v>102</v>
      </c>
      <c r="G2269">
        <v>0</v>
      </c>
      <c r="H2269">
        <v>0</v>
      </c>
      <c r="I2269">
        <v>0</v>
      </c>
      <c r="J2269">
        <v>32</v>
      </c>
      <c r="K2269">
        <v>0</v>
      </c>
      <c r="L2269">
        <v>17</v>
      </c>
      <c r="M2269">
        <v>0</v>
      </c>
      <c r="N2269">
        <v>500</v>
      </c>
      <c r="O2269">
        <v>0</v>
      </c>
      <c r="P2269">
        <v>11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20</v>
      </c>
      <c r="AF2269">
        <v>560</v>
      </c>
      <c r="AG2269">
        <v>608</v>
      </c>
      <c r="AH2269" t="s">
        <v>13</v>
      </c>
      <c r="AI2269">
        <v>0</v>
      </c>
      <c r="AJ2269">
        <v>0</v>
      </c>
    </row>
    <row r="2270" spans="1:36" x14ac:dyDescent="0.25">
      <c r="A2270" s="3" t="s">
        <v>149</v>
      </c>
      <c r="B2270" s="3" t="s">
        <v>124</v>
      </c>
      <c r="C2270" s="3" t="s">
        <v>310</v>
      </c>
      <c r="D2270" s="3">
        <v>2018</v>
      </c>
      <c r="E2270" s="3">
        <v>0</v>
      </c>
      <c r="F2270" t="s">
        <v>103</v>
      </c>
      <c r="G2270">
        <v>0</v>
      </c>
      <c r="H2270">
        <v>0</v>
      </c>
      <c r="I2270">
        <v>0</v>
      </c>
      <c r="J2270">
        <v>9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9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18</v>
      </c>
      <c r="AG2270">
        <v>21</v>
      </c>
      <c r="AH2270" t="s">
        <v>13</v>
      </c>
      <c r="AI2270">
        <v>0</v>
      </c>
      <c r="AJ2270">
        <v>0</v>
      </c>
    </row>
    <row r="2271" spans="1:36" x14ac:dyDescent="0.25">
      <c r="A2271" s="3" t="s">
        <v>149</v>
      </c>
      <c r="B2271" s="3" t="s">
        <v>124</v>
      </c>
      <c r="C2271" s="3" t="s">
        <v>310</v>
      </c>
      <c r="D2271" s="3">
        <v>2018</v>
      </c>
      <c r="E2271" s="3">
        <v>0</v>
      </c>
      <c r="F2271" t="s">
        <v>104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</row>
    <row r="2272" spans="1:36" x14ac:dyDescent="0.25">
      <c r="A2272" s="3" t="s">
        <v>149</v>
      </c>
      <c r="B2272" s="3" t="s">
        <v>124</v>
      </c>
      <c r="C2272" s="3" t="s">
        <v>310</v>
      </c>
      <c r="D2272" s="3">
        <v>2018</v>
      </c>
      <c r="E2272" s="3">
        <v>16</v>
      </c>
      <c r="F2272" t="s">
        <v>315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1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1</v>
      </c>
      <c r="AG2272">
        <v>1</v>
      </c>
      <c r="AH2272" t="s">
        <v>285</v>
      </c>
      <c r="AI2272">
        <v>0</v>
      </c>
      <c r="AJ2272" t="s">
        <v>316</v>
      </c>
    </row>
    <row r="2273" spans="1:36" x14ac:dyDescent="0.25">
      <c r="A2273" s="3" t="s">
        <v>149</v>
      </c>
      <c r="B2273" s="3" t="s">
        <v>124</v>
      </c>
      <c r="C2273" s="3" t="s">
        <v>310</v>
      </c>
      <c r="D2273" s="3">
        <v>2018</v>
      </c>
      <c r="E2273" s="3">
        <v>17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 t="s">
        <v>13</v>
      </c>
      <c r="AI2273">
        <v>0</v>
      </c>
      <c r="AJ2273">
        <v>0</v>
      </c>
    </row>
    <row r="2274" spans="1:36" x14ac:dyDescent="0.25">
      <c r="A2274" s="3" t="s">
        <v>149</v>
      </c>
      <c r="B2274" s="3" t="s">
        <v>124</v>
      </c>
      <c r="C2274" s="3" t="s">
        <v>310</v>
      </c>
      <c r="D2274" s="3">
        <v>2018</v>
      </c>
      <c r="E2274" s="3">
        <v>18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 t="s">
        <v>13</v>
      </c>
      <c r="AI2274">
        <v>0</v>
      </c>
      <c r="AJ2274">
        <v>0</v>
      </c>
    </row>
    <row r="2275" spans="1:36" x14ac:dyDescent="0.25">
      <c r="A2275" s="3" t="s">
        <v>149</v>
      </c>
      <c r="B2275" s="3" t="s">
        <v>124</v>
      </c>
      <c r="C2275" s="3" t="s">
        <v>310</v>
      </c>
      <c r="D2275" s="3">
        <v>2018</v>
      </c>
      <c r="E2275" s="3">
        <v>19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 t="s">
        <v>13</v>
      </c>
      <c r="AI2275">
        <v>0</v>
      </c>
      <c r="AJ2275">
        <v>0</v>
      </c>
    </row>
    <row r="2276" spans="1:36" x14ac:dyDescent="0.25">
      <c r="A2276" s="3" t="s">
        <v>149</v>
      </c>
      <c r="B2276" s="3" t="s">
        <v>124</v>
      </c>
      <c r="C2276" s="3" t="s">
        <v>310</v>
      </c>
      <c r="D2276" s="3">
        <v>2018</v>
      </c>
      <c r="E2276" s="3">
        <v>20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 t="s">
        <v>13</v>
      </c>
      <c r="AI2276">
        <v>0</v>
      </c>
      <c r="AJ2276">
        <v>0</v>
      </c>
    </row>
    <row r="2277" spans="1:36" x14ac:dyDescent="0.25">
      <c r="A2277" s="3" t="s">
        <v>149</v>
      </c>
      <c r="B2277" s="3" t="s">
        <v>124</v>
      </c>
      <c r="C2277" s="3" t="s">
        <v>310</v>
      </c>
      <c r="D2277" s="3">
        <v>2018</v>
      </c>
      <c r="E2277" s="3">
        <v>21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 t="s">
        <v>13</v>
      </c>
      <c r="AI2277">
        <v>0</v>
      </c>
      <c r="AJ2277">
        <v>0</v>
      </c>
    </row>
    <row r="2278" spans="1:36" x14ac:dyDescent="0.25">
      <c r="A2278" s="3" t="s">
        <v>149</v>
      </c>
      <c r="B2278" s="3" t="s">
        <v>124</v>
      </c>
      <c r="C2278" s="3" t="s">
        <v>310</v>
      </c>
      <c r="D2278" s="3">
        <v>2018</v>
      </c>
      <c r="E2278" s="3">
        <v>22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 t="s">
        <v>13</v>
      </c>
      <c r="AI2278">
        <v>0</v>
      </c>
      <c r="AJ2278">
        <v>0</v>
      </c>
    </row>
    <row r="2279" spans="1:36" x14ac:dyDescent="0.25">
      <c r="A2279" s="3" t="s">
        <v>149</v>
      </c>
      <c r="B2279" s="3" t="s">
        <v>124</v>
      </c>
      <c r="C2279" s="3" t="s">
        <v>310</v>
      </c>
      <c r="D2279" s="3">
        <v>2018</v>
      </c>
      <c r="E2279" s="3">
        <v>23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 t="s">
        <v>13</v>
      </c>
      <c r="AI2279">
        <v>0</v>
      </c>
      <c r="AJ2279">
        <v>0</v>
      </c>
    </row>
    <row r="2280" spans="1:36" x14ac:dyDescent="0.25">
      <c r="A2280" s="3" t="s">
        <v>149</v>
      </c>
      <c r="B2280" s="3" t="s">
        <v>124</v>
      </c>
      <c r="C2280" s="3" t="s">
        <v>310</v>
      </c>
      <c r="D2280" s="3">
        <v>2018</v>
      </c>
      <c r="E2280" s="3">
        <v>24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 t="s">
        <v>13</v>
      </c>
      <c r="AI2280">
        <v>0</v>
      </c>
      <c r="AJ2280">
        <v>0</v>
      </c>
    </row>
    <row r="2281" spans="1:36" x14ac:dyDescent="0.25">
      <c r="A2281" s="3" t="s">
        <v>149</v>
      </c>
      <c r="B2281" s="3" t="s">
        <v>124</v>
      </c>
      <c r="C2281" s="3" t="s">
        <v>310</v>
      </c>
      <c r="D2281" s="3">
        <v>2018</v>
      </c>
      <c r="E2281" s="3">
        <v>25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 t="s">
        <v>13</v>
      </c>
      <c r="AI2281">
        <v>0</v>
      </c>
      <c r="AJ2281">
        <v>0</v>
      </c>
    </row>
    <row r="2282" spans="1:36" x14ac:dyDescent="0.25">
      <c r="A2282" s="3" t="s">
        <v>149</v>
      </c>
      <c r="B2282" s="3" t="s">
        <v>123</v>
      </c>
      <c r="C2282" s="3" t="s">
        <v>317</v>
      </c>
      <c r="D2282" s="3">
        <v>2018</v>
      </c>
      <c r="E2282" s="3">
        <v>0</v>
      </c>
      <c r="F2282" t="s">
        <v>12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</row>
    <row r="2283" spans="1:36" x14ac:dyDescent="0.25">
      <c r="A2283" s="3" t="s">
        <v>149</v>
      </c>
      <c r="B2283" s="3" t="s">
        <v>123</v>
      </c>
      <c r="C2283" s="3" t="s">
        <v>317</v>
      </c>
      <c r="D2283" s="3">
        <v>2018</v>
      </c>
      <c r="E2283" s="3">
        <v>1</v>
      </c>
      <c r="F2283" t="s">
        <v>14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 t="s">
        <v>13</v>
      </c>
      <c r="AI2283">
        <v>0</v>
      </c>
      <c r="AJ2283">
        <v>0</v>
      </c>
    </row>
    <row r="2284" spans="1:36" x14ac:dyDescent="0.25">
      <c r="A2284" s="3" t="s">
        <v>149</v>
      </c>
      <c r="B2284" s="3" t="s">
        <v>123</v>
      </c>
      <c r="C2284" s="3" t="s">
        <v>317</v>
      </c>
      <c r="D2284" s="3">
        <v>2018</v>
      </c>
      <c r="E2284" s="3" t="s">
        <v>15</v>
      </c>
      <c r="F2284" t="s">
        <v>16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 t="s">
        <v>13</v>
      </c>
      <c r="AI2284">
        <v>0</v>
      </c>
      <c r="AJ2284">
        <v>0</v>
      </c>
    </row>
    <row r="2285" spans="1:36" x14ac:dyDescent="0.25">
      <c r="A2285" s="3" t="s">
        <v>149</v>
      </c>
      <c r="B2285" s="3" t="s">
        <v>123</v>
      </c>
      <c r="C2285" s="3" t="s">
        <v>317</v>
      </c>
      <c r="D2285" s="3">
        <v>2018</v>
      </c>
      <c r="E2285" s="3" t="s">
        <v>17</v>
      </c>
      <c r="F2285" t="s">
        <v>18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 t="s">
        <v>13</v>
      </c>
      <c r="AI2285">
        <v>0</v>
      </c>
      <c r="AJ2285">
        <v>0</v>
      </c>
    </row>
    <row r="2286" spans="1:36" x14ac:dyDescent="0.25">
      <c r="A2286" s="3" t="s">
        <v>149</v>
      </c>
      <c r="B2286" s="3" t="s">
        <v>123</v>
      </c>
      <c r="C2286" s="3" t="s">
        <v>317</v>
      </c>
      <c r="D2286" s="3">
        <v>2018</v>
      </c>
      <c r="E2286" s="3" t="s">
        <v>19</v>
      </c>
      <c r="F2286" t="s">
        <v>20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 t="s">
        <v>13</v>
      </c>
      <c r="AI2286">
        <v>0</v>
      </c>
      <c r="AJ2286">
        <v>0</v>
      </c>
    </row>
    <row r="2287" spans="1:36" x14ac:dyDescent="0.25">
      <c r="A2287" s="3" t="s">
        <v>149</v>
      </c>
      <c r="B2287" s="3" t="s">
        <v>123</v>
      </c>
      <c r="C2287" s="3" t="s">
        <v>317</v>
      </c>
      <c r="D2287" s="3">
        <v>2018</v>
      </c>
      <c r="E2287" s="3">
        <v>2</v>
      </c>
      <c r="F2287" t="s">
        <v>21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 t="s">
        <v>13</v>
      </c>
      <c r="AI2287">
        <v>0</v>
      </c>
      <c r="AJ2287">
        <v>0</v>
      </c>
    </row>
    <row r="2288" spans="1:36" x14ac:dyDescent="0.25">
      <c r="A2288" s="3" t="s">
        <v>149</v>
      </c>
      <c r="B2288" s="3" t="s">
        <v>123</v>
      </c>
      <c r="C2288" s="3" t="s">
        <v>317</v>
      </c>
      <c r="D2288" s="3">
        <v>2018</v>
      </c>
      <c r="E2288" s="3" t="s">
        <v>22</v>
      </c>
      <c r="F2288" t="s">
        <v>16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 t="s">
        <v>13</v>
      </c>
      <c r="AI2288">
        <v>0</v>
      </c>
      <c r="AJ2288">
        <v>0</v>
      </c>
    </row>
    <row r="2289" spans="1:36" x14ac:dyDescent="0.25">
      <c r="A2289" s="3" t="s">
        <v>149</v>
      </c>
      <c r="B2289" s="3" t="s">
        <v>123</v>
      </c>
      <c r="C2289" s="3" t="s">
        <v>317</v>
      </c>
      <c r="D2289" s="3">
        <v>2018</v>
      </c>
      <c r="E2289" s="3" t="s">
        <v>23</v>
      </c>
      <c r="F2289" t="s">
        <v>20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 t="s">
        <v>13</v>
      </c>
      <c r="AI2289">
        <v>0</v>
      </c>
      <c r="AJ2289">
        <v>0</v>
      </c>
    </row>
    <row r="2290" spans="1:36" x14ac:dyDescent="0.25">
      <c r="A2290" s="3" t="s">
        <v>149</v>
      </c>
      <c r="B2290" s="3" t="s">
        <v>123</v>
      </c>
      <c r="C2290" s="3" t="s">
        <v>317</v>
      </c>
      <c r="D2290" s="3">
        <v>2018</v>
      </c>
      <c r="E2290" s="3">
        <v>3</v>
      </c>
      <c r="F2290" t="s">
        <v>24</v>
      </c>
      <c r="G2290">
        <v>0</v>
      </c>
      <c r="H2290">
        <v>0</v>
      </c>
      <c r="I2290">
        <v>0</v>
      </c>
      <c r="J2290">
        <v>16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14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50</v>
      </c>
      <c r="AF2290">
        <v>30</v>
      </c>
      <c r="AG2290">
        <v>75</v>
      </c>
      <c r="AH2290" t="s">
        <v>302</v>
      </c>
      <c r="AI2290" t="s">
        <v>318</v>
      </c>
      <c r="AJ2290">
        <v>0</v>
      </c>
    </row>
    <row r="2291" spans="1:36" x14ac:dyDescent="0.25">
      <c r="A2291" s="3" t="s">
        <v>149</v>
      </c>
      <c r="B2291" s="3" t="s">
        <v>123</v>
      </c>
      <c r="C2291" s="3" t="s">
        <v>317</v>
      </c>
      <c r="D2291" s="3">
        <v>2018</v>
      </c>
      <c r="E2291" s="3" t="s">
        <v>25</v>
      </c>
      <c r="F2291" t="s">
        <v>16</v>
      </c>
      <c r="G2291">
        <v>0</v>
      </c>
      <c r="H2291">
        <v>0</v>
      </c>
      <c r="I2291">
        <v>0</v>
      </c>
      <c r="J2291">
        <v>8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4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15</v>
      </c>
      <c r="AF2291">
        <v>12</v>
      </c>
      <c r="AG2291">
        <v>27</v>
      </c>
      <c r="AH2291" t="s">
        <v>13</v>
      </c>
      <c r="AI2291" t="s">
        <v>318</v>
      </c>
      <c r="AJ2291">
        <v>0</v>
      </c>
    </row>
    <row r="2292" spans="1:36" x14ac:dyDescent="0.25">
      <c r="A2292" s="3" t="s">
        <v>149</v>
      </c>
      <c r="B2292" s="3" t="s">
        <v>123</v>
      </c>
      <c r="C2292" s="3" t="s">
        <v>317</v>
      </c>
      <c r="D2292" s="3">
        <v>2018</v>
      </c>
      <c r="E2292" s="3" t="s">
        <v>26</v>
      </c>
      <c r="F2292" t="s">
        <v>20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8</v>
      </c>
      <c r="AF2292">
        <v>2</v>
      </c>
      <c r="AG2292">
        <v>9</v>
      </c>
      <c r="AH2292" t="s">
        <v>13</v>
      </c>
      <c r="AI2292" t="s">
        <v>318</v>
      </c>
      <c r="AJ2292">
        <v>0</v>
      </c>
    </row>
    <row r="2293" spans="1:36" x14ac:dyDescent="0.25">
      <c r="A2293" s="3" t="s">
        <v>149</v>
      </c>
      <c r="B2293" s="3" t="s">
        <v>123</v>
      </c>
      <c r="C2293" s="3" t="s">
        <v>317</v>
      </c>
      <c r="D2293" s="3">
        <v>2018</v>
      </c>
      <c r="E2293" s="3">
        <v>4</v>
      </c>
      <c r="F2293" t="s">
        <v>27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 t="s">
        <v>13</v>
      </c>
      <c r="AI2293">
        <v>0</v>
      </c>
      <c r="AJ2293">
        <v>0</v>
      </c>
    </row>
    <row r="2294" spans="1:36" x14ac:dyDescent="0.25">
      <c r="A2294" s="3" t="s">
        <v>149</v>
      </c>
      <c r="B2294" s="3" t="s">
        <v>123</v>
      </c>
      <c r="C2294" s="3" t="s">
        <v>317</v>
      </c>
      <c r="D2294" s="3">
        <v>2018</v>
      </c>
      <c r="E2294" s="3" t="s">
        <v>28</v>
      </c>
      <c r="F2294" t="s">
        <v>16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 t="s">
        <v>13</v>
      </c>
      <c r="AI2294">
        <v>0</v>
      </c>
      <c r="AJ2294">
        <v>0</v>
      </c>
    </row>
    <row r="2295" spans="1:36" x14ac:dyDescent="0.25">
      <c r="A2295" s="3" t="s">
        <v>149</v>
      </c>
      <c r="B2295" s="3" t="s">
        <v>123</v>
      </c>
      <c r="C2295" s="3" t="s">
        <v>317</v>
      </c>
      <c r="D2295" s="3">
        <v>2018</v>
      </c>
      <c r="E2295" s="3" t="s">
        <v>29</v>
      </c>
      <c r="F2295" t="s">
        <v>20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 t="s">
        <v>13</v>
      </c>
      <c r="AI2295">
        <v>0</v>
      </c>
      <c r="AJ2295">
        <v>0</v>
      </c>
    </row>
    <row r="2296" spans="1:36" x14ac:dyDescent="0.25">
      <c r="A2296" s="3" t="s">
        <v>149</v>
      </c>
      <c r="B2296" s="3" t="s">
        <v>123</v>
      </c>
      <c r="C2296" s="3" t="s">
        <v>317</v>
      </c>
      <c r="D2296" s="3">
        <v>2018</v>
      </c>
      <c r="E2296" s="3">
        <v>5</v>
      </c>
      <c r="F2296" t="s">
        <v>30</v>
      </c>
      <c r="G2296">
        <v>0</v>
      </c>
      <c r="H2296">
        <v>0</v>
      </c>
      <c r="I2296">
        <v>0</v>
      </c>
      <c r="J2296">
        <v>16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18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90</v>
      </c>
      <c r="AF2296">
        <v>34</v>
      </c>
      <c r="AG2296">
        <v>135</v>
      </c>
      <c r="AH2296" t="s">
        <v>200</v>
      </c>
      <c r="AI2296" t="s">
        <v>319</v>
      </c>
      <c r="AJ2296">
        <v>0</v>
      </c>
    </row>
    <row r="2297" spans="1:36" x14ac:dyDescent="0.25">
      <c r="A2297" s="3" t="s">
        <v>149</v>
      </c>
      <c r="B2297" s="3" t="s">
        <v>123</v>
      </c>
      <c r="C2297" s="3" t="s">
        <v>317</v>
      </c>
      <c r="D2297" s="3">
        <v>2018</v>
      </c>
      <c r="E2297" s="3" t="s">
        <v>31</v>
      </c>
      <c r="F2297" t="s">
        <v>32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5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20</v>
      </c>
      <c r="AF2297">
        <v>5</v>
      </c>
      <c r="AG2297">
        <v>26</v>
      </c>
      <c r="AH2297" t="s">
        <v>320</v>
      </c>
      <c r="AI2297" t="s">
        <v>321</v>
      </c>
      <c r="AJ2297" t="s">
        <v>322</v>
      </c>
    </row>
    <row r="2298" spans="1:36" x14ac:dyDescent="0.25">
      <c r="A2298" s="3" t="s">
        <v>149</v>
      </c>
      <c r="B2298" s="3" t="s">
        <v>123</v>
      </c>
      <c r="C2298" s="3" t="s">
        <v>317</v>
      </c>
      <c r="D2298" s="3">
        <v>2018</v>
      </c>
      <c r="E2298" s="3" t="s">
        <v>33</v>
      </c>
      <c r="F2298" t="s">
        <v>34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 t="s">
        <v>13</v>
      </c>
      <c r="AI2298">
        <v>0</v>
      </c>
      <c r="AJ2298">
        <v>0</v>
      </c>
    </row>
    <row r="2299" spans="1:36" x14ac:dyDescent="0.25">
      <c r="A2299" s="3" t="s">
        <v>149</v>
      </c>
      <c r="B2299" s="3" t="s">
        <v>123</v>
      </c>
      <c r="C2299" s="3" t="s">
        <v>317</v>
      </c>
      <c r="D2299" s="3">
        <v>2018</v>
      </c>
      <c r="E2299" s="3" t="s">
        <v>35</v>
      </c>
      <c r="F2299" t="s">
        <v>36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 t="s">
        <v>13</v>
      </c>
      <c r="AI2299">
        <v>0</v>
      </c>
      <c r="AJ2299">
        <v>0</v>
      </c>
    </row>
    <row r="2300" spans="1:36" x14ac:dyDescent="0.25">
      <c r="A2300" s="3" t="s">
        <v>149</v>
      </c>
      <c r="B2300" s="3" t="s">
        <v>123</v>
      </c>
      <c r="C2300" s="3" t="s">
        <v>317</v>
      </c>
      <c r="D2300" s="3">
        <v>2018</v>
      </c>
      <c r="E2300" s="3" t="s">
        <v>37</v>
      </c>
      <c r="F2300" t="s">
        <v>38</v>
      </c>
      <c r="G2300">
        <v>0</v>
      </c>
      <c r="H2300">
        <v>0</v>
      </c>
      <c r="I2300">
        <v>0</v>
      </c>
      <c r="J2300">
        <v>16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18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90</v>
      </c>
      <c r="AF2300">
        <v>34</v>
      </c>
      <c r="AG2300">
        <v>135</v>
      </c>
      <c r="AH2300" t="s">
        <v>200</v>
      </c>
      <c r="AI2300" t="s">
        <v>323</v>
      </c>
      <c r="AJ2300">
        <v>0</v>
      </c>
    </row>
    <row r="2301" spans="1:36" x14ac:dyDescent="0.25">
      <c r="A2301" s="3" t="s">
        <v>149</v>
      </c>
      <c r="B2301" s="3" t="s">
        <v>123</v>
      </c>
      <c r="C2301" s="3" t="s">
        <v>317</v>
      </c>
      <c r="D2301" s="3">
        <v>2018</v>
      </c>
      <c r="E2301" s="3" t="s">
        <v>39</v>
      </c>
      <c r="F2301" t="s">
        <v>40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9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15</v>
      </c>
      <c r="AF2301">
        <v>9</v>
      </c>
      <c r="AG2301">
        <v>26</v>
      </c>
      <c r="AH2301" t="s">
        <v>324</v>
      </c>
      <c r="AI2301">
        <v>0</v>
      </c>
      <c r="AJ2301" t="s">
        <v>325</v>
      </c>
    </row>
    <row r="2302" spans="1:36" x14ac:dyDescent="0.25">
      <c r="A2302" s="3" t="s">
        <v>149</v>
      </c>
      <c r="B2302" s="3" t="s">
        <v>123</v>
      </c>
      <c r="C2302" s="3" t="s">
        <v>317</v>
      </c>
      <c r="D2302" s="3">
        <v>2018</v>
      </c>
      <c r="E2302" s="3" t="s">
        <v>41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 t="s">
        <v>13</v>
      </c>
      <c r="AI2302">
        <v>0</v>
      </c>
      <c r="AJ2302">
        <v>0</v>
      </c>
    </row>
    <row r="2303" spans="1:36" x14ac:dyDescent="0.25">
      <c r="A2303" s="3" t="s">
        <v>149</v>
      </c>
      <c r="B2303" s="3" t="s">
        <v>123</v>
      </c>
      <c r="C2303" s="3" t="s">
        <v>317</v>
      </c>
      <c r="D2303" s="3">
        <v>2018</v>
      </c>
      <c r="E2303" s="3">
        <v>6</v>
      </c>
      <c r="F2303" t="s">
        <v>42</v>
      </c>
      <c r="G2303">
        <v>0</v>
      </c>
      <c r="H2303">
        <v>34</v>
      </c>
      <c r="I2303">
        <v>0</v>
      </c>
      <c r="J2303">
        <v>3</v>
      </c>
      <c r="K2303">
        <v>0</v>
      </c>
      <c r="L2303">
        <v>2</v>
      </c>
      <c r="M2303">
        <v>0</v>
      </c>
      <c r="N2303">
        <v>5</v>
      </c>
      <c r="O2303">
        <v>0</v>
      </c>
      <c r="P2303">
        <v>7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80</v>
      </c>
      <c r="AF2303">
        <v>51</v>
      </c>
      <c r="AG2303">
        <v>127</v>
      </c>
      <c r="AH2303" t="s">
        <v>160</v>
      </c>
      <c r="AI2303" t="s">
        <v>318</v>
      </c>
      <c r="AJ2303">
        <v>0</v>
      </c>
    </row>
    <row r="2304" spans="1:36" x14ac:dyDescent="0.25">
      <c r="A2304" s="3" t="s">
        <v>149</v>
      </c>
      <c r="B2304" s="3" t="s">
        <v>123</v>
      </c>
      <c r="C2304" s="3" t="s">
        <v>317</v>
      </c>
      <c r="D2304" s="3">
        <v>2018</v>
      </c>
      <c r="E2304" s="3" t="s">
        <v>43</v>
      </c>
      <c r="F2304" t="s">
        <v>44</v>
      </c>
      <c r="G2304">
        <v>0</v>
      </c>
      <c r="H2304">
        <v>72</v>
      </c>
      <c r="I2304">
        <v>0</v>
      </c>
      <c r="J2304">
        <v>5</v>
      </c>
      <c r="K2304">
        <v>0</v>
      </c>
      <c r="L2304">
        <v>3</v>
      </c>
      <c r="M2304">
        <v>0</v>
      </c>
      <c r="N2304">
        <v>10</v>
      </c>
      <c r="O2304">
        <v>0</v>
      </c>
      <c r="P2304">
        <v>13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140</v>
      </c>
      <c r="AF2304">
        <v>103</v>
      </c>
      <c r="AG2304">
        <v>243</v>
      </c>
      <c r="AH2304" t="s">
        <v>13</v>
      </c>
      <c r="AI2304" t="s">
        <v>318</v>
      </c>
      <c r="AJ2304">
        <v>0</v>
      </c>
    </row>
    <row r="2305" spans="1:36" x14ac:dyDescent="0.25">
      <c r="A2305" s="3" t="s">
        <v>149</v>
      </c>
      <c r="B2305" s="3" t="s">
        <v>123</v>
      </c>
      <c r="C2305" s="3" t="s">
        <v>317</v>
      </c>
      <c r="D2305" s="3">
        <v>2018</v>
      </c>
      <c r="E2305" s="3" t="s">
        <v>45</v>
      </c>
      <c r="F2305" t="s">
        <v>46</v>
      </c>
      <c r="G2305">
        <v>0</v>
      </c>
      <c r="H2305">
        <v>52</v>
      </c>
      <c r="I2305">
        <v>0</v>
      </c>
      <c r="J2305">
        <v>5</v>
      </c>
      <c r="K2305">
        <v>0</v>
      </c>
      <c r="L2305">
        <v>3</v>
      </c>
      <c r="M2305">
        <v>0</v>
      </c>
      <c r="N2305">
        <v>8</v>
      </c>
      <c r="O2305">
        <v>0</v>
      </c>
      <c r="P2305">
        <v>11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110</v>
      </c>
      <c r="AF2305">
        <v>79</v>
      </c>
      <c r="AG2305">
        <v>191</v>
      </c>
      <c r="AH2305" t="s">
        <v>13</v>
      </c>
      <c r="AI2305" t="s">
        <v>318</v>
      </c>
      <c r="AJ2305">
        <v>0</v>
      </c>
    </row>
    <row r="2306" spans="1:36" x14ac:dyDescent="0.25">
      <c r="A2306" s="3" t="s">
        <v>149</v>
      </c>
      <c r="B2306" s="3" t="s">
        <v>123</v>
      </c>
      <c r="C2306" s="3" t="s">
        <v>317</v>
      </c>
      <c r="D2306" s="3">
        <v>2018</v>
      </c>
      <c r="E2306" s="3" t="s">
        <v>47</v>
      </c>
      <c r="F2306" t="s">
        <v>48</v>
      </c>
      <c r="G2306">
        <v>0</v>
      </c>
      <c r="H2306">
        <v>9</v>
      </c>
      <c r="I2306">
        <v>0</v>
      </c>
      <c r="J2306">
        <v>6</v>
      </c>
      <c r="K2306">
        <v>0</v>
      </c>
      <c r="L2306">
        <v>3</v>
      </c>
      <c r="M2306">
        <v>0</v>
      </c>
      <c r="N2306">
        <v>9</v>
      </c>
      <c r="O2306">
        <v>0</v>
      </c>
      <c r="P2306">
        <v>10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60</v>
      </c>
      <c r="AF2306">
        <v>37</v>
      </c>
      <c r="AG2306">
        <v>92</v>
      </c>
      <c r="AH2306" t="s">
        <v>200</v>
      </c>
      <c r="AI2306" t="s">
        <v>326</v>
      </c>
      <c r="AJ2306">
        <v>0</v>
      </c>
    </row>
    <row r="2307" spans="1:36" x14ac:dyDescent="0.25">
      <c r="A2307" s="3" t="s">
        <v>149</v>
      </c>
      <c r="B2307" s="3" t="s">
        <v>123</v>
      </c>
      <c r="C2307" s="3" t="s">
        <v>317</v>
      </c>
      <c r="D2307" s="3">
        <v>2018</v>
      </c>
      <c r="E2307" s="3">
        <v>7</v>
      </c>
      <c r="F2307" t="s">
        <v>49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 t="s">
        <v>13</v>
      </c>
      <c r="AI2307">
        <v>0</v>
      </c>
      <c r="AJ2307">
        <v>0</v>
      </c>
    </row>
    <row r="2308" spans="1:36" x14ac:dyDescent="0.25">
      <c r="A2308" s="3" t="s">
        <v>149</v>
      </c>
      <c r="B2308" s="3" t="s">
        <v>123</v>
      </c>
      <c r="C2308" s="3" t="s">
        <v>317</v>
      </c>
      <c r="D2308" s="3">
        <v>2018</v>
      </c>
      <c r="E2308" s="3" t="s">
        <v>50</v>
      </c>
      <c r="F2308" t="s">
        <v>44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 t="s">
        <v>13</v>
      </c>
      <c r="AI2308">
        <v>0</v>
      </c>
      <c r="AJ2308">
        <v>0</v>
      </c>
    </row>
    <row r="2309" spans="1:36" x14ac:dyDescent="0.25">
      <c r="A2309" s="3" t="s">
        <v>149</v>
      </c>
      <c r="B2309" s="3" t="s">
        <v>123</v>
      </c>
      <c r="C2309" s="3" t="s">
        <v>317</v>
      </c>
      <c r="D2309" s="3">
        <v>2018</v>
      </c>
      <c r="E2309" s="3" t="s">
        <v>51</v>
      </c>
      <c r="F2309" t="s">
        <v>46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 t="s">
        <v>13</v>
      </c>
      <c r="AI2309">
        <v>0</v>
      </c>
      <c r="AJ2309">
        <v>0</v>
      </c>
    </row>
    <row r="2310" spans="1:36" x14ac:dyDescent="0.25">
      <c r="A2310" s="3" t="s">
        <v>149</v>
      </c>
      <c r="B2310" s="3" t="s">
        <v>123</v>
      </c>
      <c r="C2310" s="3" t="s">
        <v>317</v>
      </c>
      <c r="D2310" s="3">
        <v>2018</v>
      </c>
      <c r="E2310" s="3" t="s">
        <v>52</v>
      </c>
      <c r="F2310" t="s">
        <v>53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 t="s">
        <v>13</v>
      </c>
      <c r="AI2310">
        <v>0</v>
      </c>
      <c r="AJ2310">
        <v>0</v>
      </c>
    </row>
    <row r="2311" spans="1:36" x14ac:dyDescent="0.25">
      <c r="A2311" s="3" t="s">
        <v>149</v>
      </c>
      <c r="B2311" s="3" t="s">
        <v>123</v>
      </c>
      <c r="C2311" s="3" t="s">
        <v>317</v>
      </c>
      <c r="D2311" s="3">
        <v>2018</v>
      </c>
      <c r="E2311" s="3">
        <v>8</v>
      </c>
      <c r="F2311" t="s">
        <v>54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 t="s">
        <v>13</v>
      </c>
      <c r="AI2311">
        <v>0</v>
      </c>
      <c r="AJ2311">
        <v>0</v>
      </c>
    </row>
    <row r="2312" spans="1:36" x14ac:dyDescent="0.25">
      <c r="A2312" s="3" t="s">
        <v>149</v>
      </c>
      <c r="B2312" s="3" t="s">
        <v>123</v>
      </c>
      <c r="C2312" s="3" t="s">
        <v>317</v>
      </c>
      <c r="D2312" s="3">
        <v>2018</v>
      </c>
      <c r="E2312" s="3" t="s">
        <v>55</v>
      </c>
      <c r="F2312" t="s">
        <v>16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 t="s">
        <v>13</v>
      </c>
      <c r="AI2312">
        <v>0</v>
      </c>
      <c r="AJ2312">
        <v>0</v>
      </c>
    </row>
    <row r="2313" spans="1:36" x14ac:dyDescent="0.25">
      <c r="A2313" s="3" t="s">
        <v>149</v>
      </c>
      <c r="B2313" s="3" t="s">
        <v>123</v>
      </c>
      <c r="C2313" s="3" t="s">
        <v>317</v>
      </c>
      <c r="D2313" s="3">
        <v>2018</v>
      </c>
      <c r="E2313" s="3" t="s">
        <v>56</v>
      </c>
      <c r="F2313" t="s">
        <v>20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 t="s">
        <v>13</v>
      </c>
      <c r="AI2313">
        <v>0</v>
      </c>
      <c r="AJ2313">
        <v>0</v>
      </c>
    </row>
    <row r="2314" spans="1:36" x14ac:dyDescent="0.25">
      <c r="A2314" s="3" t="s">
        <v>149</v>
      </c>
      <c r="B2314" s="3" t="s">
        <v>123</v>
      </c>
      <c r="C2314" s="3" t="s">
        <v>317</v>
      </c>
      <c r="D2314" s="3">
        <v>2018</v>
      </c>
      <c r="E2314" s="3" t="s">
        <v>57</v>
      </c>
      <c r="F2314" t="s">
        <v>58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 t="s">
        <v>13</v>
      </c>
      <c r="AI2314">
        <v>0</v>
      </c>
      <c r="AJ2314">
        <v>0</v>
      </c>
    </row>
    <row r="2315" spans="1:36" x14ac:dyDescent="0.25">
      <c r="A2315" s="3" t="s">
        <v>149</v>
      </c>
      <c r="B2315" s="3" t="s">
        <v>123</v>
      </c>
      <c r="C2315" s="3" t="s">
        <v>317</v>
      </c>
      <c r="D2315" s="3">
        <v>2018</v>
      </c>
      <c r="E2315" s="3">
        <v>9</v>
      </c>
      <c r="F2315" t="s">
        <v>59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 t="s">
        <v>13</v>
      </c>
      <c r="AI2315">
        <v>0</v>
      </c>
      <c r="AJ2315">
        <v>0</v>
      </c>
    </row>
    <row r="2316" spans="1:36" x14ac:dyDescent="0.25">
      <c r="A2316" s="3" t="s">
        <v>149</v>
      </c>
      <c r="B2316" s="3" t="s">
        <v>123</v>
      </c>
      <c r="C2316" s="3" t="s">
        <v>317</v>
      </c>
      <c r="D2316" s="3">
        <v>2018</v>
      </c>
      <c r="E2316" s="3">
        <v>10</v>
      </c>
      <c r="F2316" t="s">
        <v>60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 t="s">
        <v>13</v>
      </c>
      <c r="AI2316">
        <v>0</v>
      </c>
      <c r="AJ2316">
        <v>0</v>
      </c>
    </row>
    <row r="2317" spans="1:36" x14ac:dyDescent="0.25">
      <c r="A2317" s="3" t="s">
        <v>149</v>
      </c>
      <c r="B2317" s="3" t="s">
        <v>123</v>
      </c>
      <c r="C2317" s="3" t="s">
        <v>317</v>
      </c>
      <c r="D2317" s="3">
        <v>2018</v>
      </c>
      <c r="E2317" s="3">
        <v>11</v>
      </c>
      <c r="F2317" t="s">
        <v>61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 t="s">
        <v>13</v>
      </c>
      <c r="AI2317">
        <v>0</v>
      </c>
      <c r="AJ2317">
        <v>0</v>
      </c>
    </row>
    <row r="2318" spans="1:36" x14ac:dyDescent="0.25">
      <c r="A2318" s="3" t="s">
        <v>149</v>
      </c>
      <c r="B2318" s="3" t="s">
        <v>123</v>
      </c>
      <c r="C2318" s="3" t="s">
        <v>317</v>
      </c>
      <c r="D2318" s="3">
        <v>2018</v>
      </c>
      <c r="E2318" s="3" t="s">
        <v>62</v>
      </c>
      <c r="F2318" t="s">
        <v>63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 t="s">
        <v>13</v>
      </c>
      <c r="AI2318">
        <v>0</v>
      </c>
      <c r="AJ2318">
        <v>0</v>
      </c>
    </row>
    <row r="2319" spans="1:36" x14ac:dyDescent="0.25">
      <c r="A2319" s="3" t="s">
        <v>149</v>
      </c>
      <c r="B2319" s="3" t="s">
        <v>123</v>
      </c>
      <c r="C2319" s="3" t="s">
        <v>317</v>
      </c>
      <c r="D2319" s="3">
        <v>2018</v>
      </c>
      <c r="E2319" s="3" t="s">
        <v>64</v>
      </c>
      <c r="F2319" t="s">
        <v>65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 t="s">
        <v>13</v>
      </c>
      <c r="AI2319">
        <v>0</v>
      </c>
      <c r="AJ2319">
        <v>0</v>
      </c>
    </row>
    <row r="2320" spans="1:36" x14ac:dyDescent="0.25">
      <c r="A2320" s="3" t="s">
        <v>149</v>
      </c>
      <c r="B2320" s="3" t="s">
        <v>123</v>
      </c>
      <c r="C2320" s="3" t="s">
        <v>317</v>
      </c>
      <c r="D2320" s="3">
        <v>2018</v>
      </c>
      <c r="E2320" s="3" t="s">
        <v>66</v>
      </c>
      <c r="F2320" t="s">
        <v>20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 t="s">
        <v>13</v>
      </c>
      <c r="AI2320">
        <v>0</v>
      </c>
      <c r="AJ2320">
        <v>0</v>
      </c>
    </row>
    <row r="2321" spans="1:36" x14ac:dyDescent="0.25">
      <c r="A2321" s="3" t="s">
        <v>149</v>
      </c>
      <c r="B2321" s="3" t="s">
        <v>123</v>
      </c>
      <c r="C2321" s="3" t="s">
        <v>317</v>
      </c>
      <c r="D2321" s="3">
        <v>2018</v>
      </c>
      <c r="E2321" s="3" t="s">
        <v>67</v>
      </c>
      <c r="F2321" t="s">
        <v>18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 t="s">
        <v>13</v>
      </c>
      <c r="AI2321">
        <v>0</v>
      </c>
      <c r="AJ2321">
        <v>0</v>
      </c>
    </row>
    <row r="2322" spans="1:36" x14ac:dyDescent="0.25">
      <c r="A2322" s="3" t="s">
        <v>149</v>
      </c>
      <c r="B2322" s="3" t="s">
        <v>123</v>
      </c>
      <c r="C2322" s="3" t="s">
        <v>317</v>
      </c>
      <c r="D2322" s="3">
        <v>2018</v>
      </c>
      <c r="E2322" s="3">
        <v>12</v>
      </c>
      <c r="F2322" t="s">
        <v>68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3</v>
      </c>
      <c r="AF2322">
        <v>0</v>
      </c>
      <c r="AG2322">
        <v>3</v>
      </c>
      <c r="AH2322" t="s">
        <v>302</v>
      </c>
      <c r="AI2322" t="s">
        <v>318</v>
      </c>
      <c r="AJ2322">
        <v>0</v>
      </c>
    </row>
    <row r="2323" spans="1:36" x14ac:dyDescent="0.25">
      <c r="A2323" s="3" t="s">
        <v>149</v>
      </c>
      <c r="B2323" s="3" t="s">
        <v>123</v>
      </c>
      <c r="C2323" s="3" t="s">
        <v>317</v>
      </c>
      <c r="D2323" s="3">
        <v>2018</v>
      </c>
      <c r="E2323" s="3" t="s">
        <v>69</v>
      </c>
      <c r="F2323" t="s">
        <v>70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 t="s">
        <v>13</v>
      </c>
      <c r="AI2323">
        <v>0</v>
      </c>
      <c r="AJ2323">
        <v>0</v>
      </c>
    </row>
    <row r="2324" spans="1:36" x14ac:dyDescent="0.25">
      <c r="A2324" s="3" t="s">
        <v>149</v>
      </c>
      <c r="B2324" s="3" t="s">
        <v>123</v>
      </c>
      <c r="C2324" s="3" t="s">
        <v>317</v>
      </c>
      <c r="D2324" s="3">
        <v>2018</v>
      </c>
      <c r="E2324" s="3" t="s">
        <v>71</v>
      </c>
      <c r="F2324" t="s">
        <v>72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3</v>
      </c>
      <c r="AF2324">
        <v>0</v>
      </c>
      <c r="AG2324">
        <v>3</v>
      </c>
      <c r="AH2324" t="s">
        <v>13</v>
      </c>
      <c r="AI2324" t="s">
        <v>318</v>
      </c>
      <c r="AJ2324">
        <v>0</v>
      </c>
    </row>
    <row r="2325" spans="1:36" x14ac:dyDescent="0.25">
      <c r="A2325" s="3" t="s">
        <v>149</v>
      </c>
      <c r="B2325" s="3" t="s">
        <v>123</v>
      </c>
      <c r="C2325" s="3" t="s">
        <v>317</v>
      </c>
      <c r="D2325" s="3">
        <v>2018</v>
      </c>
      <c r="E2325" s="3" t="s">
        <v>73</v>
      </c>
      <c r="F2325" t="s">
        <v>16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 t="s">
        <v>13</v>
      </c>
      <c r="AI2325">
        <v>0</v>
      </c>
      <c r="AJ2325">
        <v>0</v>
      </c>
    </row>
    <row r="2326" spans="1:36" x14ac:dyDescent="0.25">
      <c r="A2326" s="3" t="s">
        <v>149</v>
      </c>
      <c r="B2326" s="3" t="s">
        <v>123</v>
      </c>
      <c r="C2326" s="3" t="s">
        <v>317</v>
      </c>
      <c r="D2326" s="3">
        <v>2018</v>
      </c>
      <c r="E2326" s="3" t="s">
        <v>74</v>
      </c>
      <c r="F2326" t="s">
        <v>20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 t="s">
        <v>13</v>
      </c>
      <c r="AI2326">
        <v>0</v>
      </c>
      <c r="AJ2326">
        <v>0</v>
      </c>
    </row>
    <row r="2327" spans="1:36" x14ac:dyDescent="0.25">
      <c r="A2327" s="3" t="s">
        <v>149</v>
      </c>
      <c r="B2327" s="3" t="s">
        <v>123</v>
      </c>
      <c r="C2327" s="3" t="s">
        <v>317</v>
      </c>
      <c r="D2327" s="3">
        <v>2018</v>
      </c>
      <c r="E2327" s="3">
        <v>0</v>
      </c>
      <c r="F2327" t="s">
        <v>75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</row>
    <row r="2328" spans="1:36" x14ac:dyDescent="0.25">
      <c r="A2328" s="3" t="s">
        <v>149</v>
      </c>
      <c r="B2328" s="3" t="s">
        <v>123</v>
      </c>
      <c r="C2328" s="3" t="s">
        <v>317</v>
      </c>
      <c r="D2328" s="3">
        <v>2018</v>
      </c>
      <c r="E2328" s="3">
        <v>13</v>
      </c>
      <c r="F2328" t="s">
        <v>76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1</v>
      </c>
      <c r="M2328">
        <v>0</v>
      </c>
      <c r="N2328">
        <v>2</v>
      </c>
      <c r="O2328">
        <v>0</v>
      </c>
      <c r="P2328">
        <v>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10</v>
      </c>
      <c r="AF2328">
        <v>4</v>
      </c>
      <c r="AG2328">
        <v>13</v>
      </c>
      <c r="AH2328" t="s">
        <v>162</v>
      </c>
      <c r="AI2328" t="s">
        <v>327</v>
      </c>
      <c r="AJ2328">
        <v>0</v>
      </c>
    </row>
    <row r="2329" spans="1:36" x14ac:dyDescent="0.25">
      <c r="A2329" s="3" t="s">
        <v>149</v>
      </c>
      <c r="B2329" s="3" t="s">
        <v>123</v>
      </c>
      <c r="C2329" s="3" t="s">
        <v>317</v>
      </c>
      <c r="D2329" s="3">
        <v>2018</v>
      </c>
      <c r="E2329" s="3" t="s">
        <v>77</v>
      </c>
      <c r="F2329" t="s">
        <v>78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2</v>
      </c>
      <c r="O2329">
        <v>0</v>
      </c>
      <c r="P2329">
        <v>1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7</v>
      </c>
      <c r="AF2329">
        <v>3</v>
      </c>
      <c r="AG2329">
        <v>9</v>
      </c>
      <c r="AH2329" t="s">
        <v>162</v>
      </c>
      <c r="AI2329" t="s">
        <v>328</v>
      </c>
      <c r="AJ2329">
        <v>0</v>
      </c>
    </row>
    <row r="2330" spans="1:36" x14ac:dyDescent="0.25">
      <c r="A2330" s="3" t="s">
        <v>149</v>
      </c>
      <c r="B2330" s="3" t="s">
        <v>123</v>
      </c>
      <c r="C2330" s="3" t="s">
        <v>317</v>
      </c>
      <c r="D2330" s="3">
        <v>2018</v>
      </c>
      <c r="E2330" s="3" t="s">
        <v>79</v>
      </c>
      <c r="F2330" t="s">
        <v>80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1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3</v>
      </c>
      <c r="AF2330">
        <v>1</v>
      </c>
      <c r="AG2330">
        <v>4</v>
      </c>
      <c r="AH2330" t="s">
        <v>13</v>
      </c>
      <c r="AI2330" t="s">
        <v>329</v>
      </c>
      <c r="AJ2330">
        <v>0</v>
      </c>
    </row>
    <row r="2331" spans="1:36" x14ac:dyDescent="0.25">
      <c r="A2331" s="3" t="s">
        <v>149</v>
      </c>
      <c r="B2331" s="3" t="s">
        <v>123</v>
      </c>
      <c r="C2331" s="3" t="s">
        <v>317</v>
      </c>
      <c r="D2331" s="3">
        <v>2018</v>
      </c>
      <c r="E2331" s="3">
        <v>14</v>
      </c>
      <c r="F2331" t="s">
        <v>81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15</v>
      </c>
      <c r="M2331">
        <v>0</v>
      </c>
      <c r="N2331">
        <v>34</v>
      </c>
      <c r="O2331">
        <v>0</v>
      </c>
      <c r="P2331">
        <v>17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100</v>
      </c>
      <c r="AF2331">
        <v>66</v>
      </c>
      <c r="AG2331">
        <v>159</v>
      </c>
      <c r="AH2331" t="s">
        <v>255</v>
      </c>
      <c r="AI2331" t="s">
        <v>318</v>
      </c>
      <c r="AJ2331">
        <v>0</v>
      </c>
    </row>
    <row r="2332" spans="1:36" x14ac:dyDescent="0.25">
      <c r="A2332" s="3" t="s">
        <v>149</v>
      </c>
      <c r="B2332" s="3" t="s">
        <v>123</v>
      </c>
      <c r="C2332" s="3" t="s">
        <v>317</v>
      </c>
      <c r="D2332" s="3">
        <v>2018</v>
      </c>
      <c r="E2332" s="3" t="s">
        <v>82</v>
      </c>
      <c r="F2332" t="s">
        <v>83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30</v>
      </c>
      <c r="O2332">
        <v>0</v>
      </c>
      <c r="P2332">
        <v>1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35</v>
      </c>
      <c r="AF2332">
        <v>31</v>
      </c>
      <c r="AG2332">
        <v>64</v>
      </c>
      <c r="AH2332" t="s">
        <v>13</v>
      </c>
      <c r="AI2332">
        <v>0</v>
      </c>
      <c r="AJ2332">
        <v>0</v>
      </c>
    </row>
    <row r="2333" spans="1:36" x14ac:dyDescent="0.25">
      <c r="A2333" s="3" t="s">
        <v>149</v>
      </c>
      <c r="B2333" s="3" t="s">
        <v>123</v>
      </c>
      <c r="C2333" s="3" t="s">
        <v>317</v>
      </c>
      <c r="D2333" s="3">
        <v>2018</v>
      </c>
      <c r="E2333" s="3" t="s">
        <v>84</v>
      </c>
      <c r="F2333" t="s">
        <v>85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4</v>
      </c>
      <c r="O2333">
        <v>0</v>
      </c>
      <c r="P2333">
        <v>4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5</v>
      </c>
      <c r="AF2333">
        <v>8</v>
      </c>
      <c r="AG2333">
        <v>13</v>
      </c>
      <c r="AH2333" t="s">
        <v>13</v>
      </c>
      <c r="AI2333">
        <v>0</v>
      </c>
      <c r="AJ2333">
        <v>0</v>
      </c>
    </row>
    <row r="2334" spans="1:36" x14ac:dyDescent="0.25">
      <c r="A2334" s="3" t="s">
        <v>149</v>
      </c>
      <c r="B2334" s="3" t="s">
        <v>123</v>
      </c>
      <c r="C2334" s="3" t="s">
        <v>317</v>
      </c>
      <c r="D2334" s="3">
        <v>2018</v>
      </c>
      <c r="E2334" s="3" t="s">
        <v>86</v>
      </c>
      <c r="F2334" t="s">
        <v>87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10</v>
      </c>
      <c r="AF2334">
        <v>0</v>
      </c>
      <c r="AG2334">
        <v>0</v>
      </c>
      <c r="AH2334" t="s">
        <v>13</v>
      </c>
      <c r="AI2334">
        <v>0</v>
      </c>
      <c r="AJ2334">
        <v>0</v>
      </c>
    </row>
    <row r="2335" spans="1:36" x14ac:dyDescent="0.25">
      <c r="A2335" s="3" t="s">
        <v>149</v>
      </c>
      <c r="B2335" s="3" t="s">
        <v>123</v>
      </c>
      <c r="C2335" s="3" t="s">
        <v>317</v>
      </c>
      <c r="D2335" s="3">
        <v>2018</v>
      </c>
      <c r="E2335" s="3" t="s">
        <v>88</v>
      </c>
      <c r="F2335" t="s">
        <v>89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 t="s">
        <v>13</v>
      </c>
      <c r="AI2335">
        <v>0</v>
      </c>
      <c r="AJ2335">
        <v>0</v>
      </c>
    </row>
    <row r="2336" spans="1:36" x14ac:dyDescent="0.25">
      <c r="A2336" s="3" t="s">
        <v>149</v>
      </c>
      <c r="B2336" s="3" t="s">
        <v>123</v>
      </c>
      <c r="C2336" s="3" t="s">
        <v>317</v>
      </c>
      <c r="D2336" s="3">
        <v>2018</v>
      </c>
      <c r="E2336" s="3" t="s">
        <v>90</v>
      </c>
      <c r="F2336" t="s">
        <v>91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15</v>
      </c>
      <c r="M2336">
        <v>0</v>
      </c>
      <c r="N2336">
        <v>0</v>
      </c>
      <c r="O2336">
        <v>0</v>
      </c>
      <c r="P2336">
        <v>12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50</v>
      </c>
      <c r="AF2336">
        <v>27</v>
      </c>
      <c r="AG2336">
        <v>82</v>
      </c>
      <c r="AH2336" t="s">
        <v>13</v>
      </c>
      <c r="AI2336">
        <v>0</v>
      </c>
      <c r="AJ2336">
        <v>0</v>
      </c>
    </row>
    <row r="2337" spans="1:36" x14ac:dyDescent="0.25">
      <c r="A2337" s="3" t="s">
        <v>149</v>
      </c>
      <c r="B2337" s="3" t="s">
        <v>123</v>
      </c>
      <c r="C2337" s="3" t="s">
        <v>317</v>
      </c>
      <c r="D2337" s="3">
        <v>2018</v>
      </c>
      <c r="E2337" s="3" t="s">
        <v>92</v>
      </c>
      <c r="F2337" t="s">
        <v>93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 t="s">
        <v>13</v>
      </c>
      <c r="AI2337">
        <v>0</v>
      </c>
      <c r="AJ2337">
        <v>0</v>
      </c>
    </row>
    <row r="2338" spans="1:36" x14ac:dyDescent="0.25">
      <c r="A2338" s="3" t="s">
        <v>149</v>
      </c>
      <c r="B2338" s="3" t="s">
        <v>123</v>
      </c>
      <c r="C2338" s="3" t="s">
        <v>317</v>
      </c>
      <c r="D2338" s="3">
        <v>2018</v>
      </c>
      <c r="E2338" s="3">
        <v>15</v>
      </c>
      <c r="F2338" t="s">
        <v>94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5</v>
      </c>
      <c r="M2338">
        <v>0</v>
      </c>
      <c r="N2338">
        <v>27</v>
      </c>
      <c r="O2338">
        <v>0</v>
      </c>
      <c r="P2338">
        <v>12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38</v>
      </c>
      <c r="AF2338">
        <v>44</v>
      </c>
      <c r="AG2338">
        <v>81</v>
      </c>
      <c r="AH2338" t="s">
        <v>330</v>
      </c>
      <c r="AI2338" t="s">
        <v>318</v>
      </c>
      <c r="AJ2338">
        <v>0</v>
      </c>
    </row>
    <row r="2339" spans="1:36" x14ac:dyDescent="0.25">
      <c r="A2339" s="3" t="s">
        <v>149</v>
      </c>
      <c r="B2339" s="3" t="s">
        <v>123</v>
      </c>
      <c r="C2339" s="3" t="s">
        <v>317</v>
      </c>
      <c r="D2339" s="3">
        <v>2018</v>
      </c>
      <c r="E2339" s="3" t="s">
        <v>95</v>
      </c>
      <c r="F2339" t="s">
        <v>96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8</v>
      </c>
      <c r="AF2339">
        <v>0</v>
      </c>
      <c r="AG2339">
        <v>8</v>
      </c>
      <c r="AH2339" t="s">
        <v>331</v>
      </c>
      <c r="AI2339">
        <v>0</v>
      </c>
      <c r="AJ2339" t="s">
        <v>332</v>
      </c>
    </row>
    <row r="2340" spans="1:36" x14ac:dyDescent="0.25">
      <c r="A2340" s="3" t="s">
        <v>149</v>
      </c>
      <c r="B2340" s="3" t="s">
        <v>123</v>
      </c>
      <c r="C2340" s="3" t="s">
        <v>317</v>
      </c>
      <c r="D2340" s="3">
        <v>2018</v>
      </c>
      <c r="E2340" s="3">
        <v>0</v>
      </c>
      <c r="F2340" t="s">
        <v>97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</row>
    <row r="2341" spans="1:36" x14ac:dyDescent="0.25">
      <c r="A2341" s="3" t="s">
        <v>149</v>
      </c>
      <c r="B2341" s="3" t="s">
        <v>123</v>
      </c>
      <c r="C2341" s="3" t="s">
        <v>317</v>
      </c>
      <c r="D2341" s="3">
        <v>2018</v>
      </c>
      <c r="E2341" s="3">
        <v>0</v>
      </c>
      <c r="F2341" t="s">
        <v>98</v>
      </c>
      <c r="G2341">
        <v>0</v>
      </c>
      <c r="H2341">
        <v>34</v>
      </c>
      <c r="I2341">
        <v>0</v>
      </c>
      <c r="J2341">
        <v>3</v>
      </c>
      <c r="K2341">
        <v>0</v>
      </c>
      <c r="L2341">
        <v>2</v>
      </c>
      <c r="M2341">
        <v>0</v>
      </c>
      <c r="N2341">
        <v>5</v>
      </c>
      <c r="O2341">
        <v>0</v>
      </c>
      <c r="P2341">
        <v>7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80</v>
      </c>
      <c r="AF2341">
        <v>51</v>
      </c>
      <c r="AG2341">
        <v>127</v>
      </c>
      <c r="AH2341" t="s">
        <v>13</v>
      </c>
      <c r="AI2341">
        <v>0</v>
      </c>
      <c r="AJ2341">
        <v>0</v>
      </c>
    </row>
    <row r="2342" spans="1:36" x14ac:dyDescent="0.25">
      <c r="A2342" s="3" t="s">
        <v>149</v>
      </c>
      <c r="B2342" s="3" t="s">
        <v>123</v>
      </c>
      <c r="C2342" s="3" t="s">
        <v>317</v>
      </c>
      <c r="D2342" s="3">
        <v>2018</v>
      </c>
      <c r="E2342" s="3">
        <v>0</v>
      </c>
      <c r="F2342" t="s">
        <v>99</v>
      </c>
      <c r="G2342">
        <v>0</v>
      </c>
      <c r="H2342">
        <v>72</v>
      </c>
      <c r="I2342">
        <v>0</v>
      </c>
      <c r="J2342">
        <v>5</v>
      </c>
      <c r="K2342">
        <v>0</v>
      </c>
      <c r="L2342">
        <v>3</v>
      </c>
      <c r="M2342">
        <v>0</v>
      </c>
      <c r="N2342">
        <v>10</v>
      </c>
      <c r="O2342">
        <v>0</v>
      </c>
      <c r="P2342">
        <v>13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140</v>
      </c>
      <c r="AF2342">
        <v>103</v>
      </c>
      <c r="AG2342">
        <v>243</v>
      </c>
      <c r="AH2342" t="s">
        <v>13</v>
      </c>
      <c r="AI2342">
        <v>0</v>
      </c>
      <c r="AJ2342">
        <v>0</v>
      </c>
    </row>
    <row r="2343" spans="1:36" x14ac:dyDescent="0.25">
      <c r="A2343" s="3" t="s">
        <v>149</v>
      </c>
      <c r="B2343" s="3" t="s">
        <v>123</v>
      </c>
      <c r="C2343" s="3" t="s">
        <v>317</v>
      </c>
      <c r="D2343" s="3">
        <v>2018</v>
      </c>
      <c r="E2343" s="3">
        <v>0</v>
      </c>
      <c r="F2343" t="s">
        <v>100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 t="s">
        <v>13</v>
      </c>
      <c r="AI2343">
        <v>0</v>
      </c>
      <c r="AJ2343">
        <v>0</v>
      </c>
    </row>
    <row r="2344" spans="1:36" x14ac:dyDescent="0.25">
      <c r="A2344" s="3" t="s">
        <v>149</v>
      </c>
      <c r="B2344" s="3" t="s">
        <v>123</v>
      </c>
      <c r="C2344" s="3" t="s">
        <v>317</v>
      </c>
      <c r="D2344" s="3">
        <v>2018</v>
      </c>
      <c r="E2344" s="3">
        <v>0</v>
      </c>
      <c r="F2344" t="s">
        <v>101</v>
      </c>
      <c r="G2344">
        <v>0</v>
      </c>
      <c r="H2344">
        <v>52</v>
      </c>
      <c r="I2344">
        <v>0</v>
      </c>
      <c r="J2344">
        <v>5</v>
      </c>
      <c r="K2344">
        <v>0</v>
      </c>
      <c r="L2344">
        <v>3</v>
      </c>
      <c r="M2344">
        <v>0</v>
      </c>
      <c r="N2344">
        <v>8</v>
      </c>
      <c r="O2344">
        <v>0</v>
      </c>
      <c r="P2344">
        <v>11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110</v>
      </c>
      <c r="AF2344">
        <v>79</v>
      </c>
      <c r="AG2344">
        <v>191</v>
      </c>
      <c r="AH2344" t="s">
        <v>13</v>
      </c>
      <c r="AI2344">
        <v>0</v>
      </c>
      <c r="AJ2344">
        <v>0</v>
      </c>
    </row>
    <row r="2345" spans="1:36" x14ac:dyDescent="0.25">
      <c r="A2345" s="3" t="s">
        <v>149</v>
      </c>
      <c r="B2345" s="3" t="s">
        <v>123</v>
      </c>
      <c r="C2345" s="3" t="s">
        <v>317</v>
      </c>
      <c r="D2345" s="3">
        <v>2018</v>
      </c>
      <c r="E2345" s="3">
        <v>0</v>
      </c>
      <c r="F2345" t="s">
        <v>102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15</v>
      </c>
      <c r="M2345">
        <v>0</v>
      </c>
      <c r="N2345">
        <v>34</v>
      </c>
      <c r="O2345">
        <v>0</v>
      </c>
      <c r="P2345">
        <v>17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100</v>
      </c>
      <c r="AF2345">
        <v>66</v>
      </c>
      <c r="AG2345">
        <v>159</v>
      </c>
      <c r="AH2345" t="s">
        <v>13</v>
      </c>
      <c r="AI2345">
        <v>0</v>
      </c>
      <c r="AJ2345">
        <v>0</v>
      </c>
    </row>
    <row r="2346" spans="1:36" x14ac:dyDescent="0.25">
      <c r="A2346" s="3" t="s">
        <v>149</v>
      </c>
      <c r="B2346" s="3" t="s">
        <v>123</v>
      </c>
      <c r="C2346" s="3" t="s">
        <v>317</v>
      </c>
      <c r="D2346" s="3">
        <v>2018</v>
      </c>
      <c r="E2346" s="3">
        <v>0</v>
      </c>
      <c r="F2346" t="s">
        <v>103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8</v>
      </c>
      <c r="AF2346">
        <v>0</v>
      </c>
      <c r="AG2346">
        <v>8</v>
      </c>
      <c r="AH2346" t="s">
        <v>13</v>
      </c>
      <c r="AI2346">
        <v>0</v>
      </c>
      <c r="AJ2346">
        <v>0</v>
      </c>
    </row>
    <row r="2347" spans="1:36" x14ac:dyDescent="0.25">
      <c r="A2347" s="3" t="s">
        <v>149</v>
      </c>
      <c r="B2347" s="3" t="s">
        <v>123</v>
      </c>
      <c r="C2347" s="3" t="s">
        <v>317</v>
      </c>
      <c r="D2347" s="3">
        <v>2018</v>
      </c>
      <c r="E2347" s="3">
        <v>0</v>
      </c>
      <c r="F2347" t="s">
        <v>104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</row>
    <row r="2348" spans="1:36" x14ac:dyDescent="0.25">
      <c r="A2348" s="3" t="s">
        <v>149</v>
      </c>
      <c r="B2348" s="3" t="s">
        <v>123</v>
      </c>
      <c r="C2348" s="3" t="s">
        <v>317</v>
      </c>
      <c r="D2348" s="3">
        <v>2018</v>
      </c>
      <c r="E2348" s="3">
        <v>16</v>
      </c>
      <c r="F2348" t="s">
        <v>333</v>
      </c>
      <c r="G2348">
        <v>0</v>
      </c>
      <c r="H2348">
        <v>34</v>
      </c>
      <c r="I2348">
        <v>0</v>
      </c>
      <c r="J2348">
        <v>5</v>
      </c>
      <c r="K2348">
        <v>0</v>
      </c>
      <c r="L2348">
        <v>6</v>
      </c>
      <c r="M2348">
        <v>0</v>
      </c>
      <c r="N2348">
        <v>12</v>
      </c>
      <c r="O2348">
        <v>0</v>
      </c>
      <c r="P2348">
        <v>10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120</v>
      </c>
      <c r="AF2348">
        <v>67</v>
      </c>
      <c r="AG2348">
        <v>67</v>
      </c>
      <c r="AH2348" t="s">
        <v>162</v>
      </c>
      <c r="AI2348" t="s">
        <v>334</v>
      </c>
      <c r="AJ2348">
        <v>0</v>
      </c>
    </row>
    <row r="2349" spans="1:36" x14ac:dyDescent="0.25">
      <c r="A2349" s="3" t="s">
        <v>149</v>
      </c>
      <c r="B2349" s="3" t="s">
        <v>123</v>
      </c>
      <c r="C2349" s="3" t="s">
        <v>317</v>
      </c>
      <c r="D2349" s="3">
        <v>2018</v>
      </c>
      <c r="E2349" s="3">
        <v>17</v>
      </c>
      <c r="F2349" t="s">
        <v>335</v>
      </c>
      <c r="G2349">
        <v>0</v>
      </c>
      <c r="H2349">
        <v>0</v>
      </c>
      <c r="I2349">
        <v>0</v>
      </c>
      <c r="J2349">
        <v>10</v>
      </c>
      <c r="K2349">
        <v>0</v>
      </c>
      <c r="L2349">
        <v>0</v>
      </c>
      <c r="M2349">
        <v>0</v>
      </c>
      <c r="N2349">
        <v>10</v>
      </c>
      <c r="O2349">
        <v>0</v>
      </c>
      <c r="P2349">
        <v>5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80</v>
      </c>
      <c r="AF2349">
        <v>25</v>
      </c>
      <c r="AG2349">
        <v>25</v>
      </c>
      <c r="AH2349" t="s">
        <v>200</v>
      </c>
      <c r="AI2349" t="s">
        <v>336</v>
      </c>
      <c r="AJ2349">
        <v>0</v>
      </c>
    </row>
    <row r="2350" spans="1:36" x14ac:dyDescent="0.25">
      <c r="A2350" s="3" t="s">
        <v>149</v>
      </c>
      <c r="B2350" s="3" t="s">
        <v>123</v>
      </c>
      <c r="C2350" s="3" t="s">
        <v>317</v>
      </c>
      <c r="D2350" s="3">
        <v>2018</v>
      </c>
      <c r="E2350" s="3">
        <v>18</v>
      </c>
      <c r="F2350" t="s">
        <v>337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34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75</v>
      </c>
      <c r="AF2350">
        <v>34</v>
      </c>
      <c r="AG2350">
        <v>34</v>
      </c>
      <c r="AH2350" t="s">
        <v>231</v>
      </c>
      <c r="AI2350">
        <v>0</v>
      </c>
      <c r="AJ2350">
        <v>0</v>
      </c>
    </row>
    <row r="2351" spans="1:36" x14ac:dyDescent="0.25">
      <c r="A2351" s="3" t="s">
        <v>149</v>
      </c>
      <c r="B2351" s="3" t="s">
        <v>123</v>
      </c>
      <c r="C2351" s="3" t="s">
        <v>317</v>
      </c>
      <c r="D2351" s="3">
        <v>2018</v>
      </c>
      <c r="E2351" s="3">
        <v>19</v>
      </c>
      <c r="F2351" t="s">
        <v>338</v>
      </c>
      <c r="G2351">
        <v>0</v>
      </c>
      <c r="H2351">
        <v>15</v>
      </c>
      <c r="I2351">
        <v>0</v>
      </c>
      <c r="J2351">
        <v>13</v>
      </c>
      <c r="K2351">
        <v>0</v>
      </c>
      <c r="L2351">
        <v>10</v>
      </c>
      <c r="M2351">
        <v>0</v>
      </c>
      <c r="N2351">
        <v>13</v>
      </c>
      <c r="O2351">
        <v>0</v>
      </c>
      <c r="P2351">
        <v>9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120</v>
      </c>
      <c r="AF2351">
        <v>60</v>
      </c>
      <c r="AG2351">
        <v>60</v>
      </c>
      <c r="AH2351" t="s">
        <v>162</v>
      </c>
      <c r="AI2351" t="s">
        <v>334</v>
      </c>
      <c r="AJ2351">
        <v>0</v>
      </c>
    </row>
    <row r="2352" spans="1:36" x14ac:dyDescent="0.25">
      <c r="A2352" s="3" t="s">
        <v>149</v>
      </c>
      <c r="B2352" s="3" t="s">
        <v>123</v>
      </c>
      <c r="C2352" s="3" t="s">
        <v>317</v>
      </c>
      <c r="D2352" s="3">
        <v>2018</v>
      </c>
      <c r="E2352" s="3">
        <v>20</v>
      </c>
      <c r="F2352" t="s">
        <v>339</v>
      </c>
      <c r="G2352">
        <v>0</v>
      </c>
      <c r="H2352">
        <v>34</v>
      </c>
      <c r="I2352">
        <v>0</v>
      </c>
      <c r="J2352">
        <v>1</v>
      </c>
      <c r="K2352">
        <v>0</v>
      </c>
      <c r="L2352">
        <v>2</v>
      </c>
      <c r="M2352">
        <v>0</v>
      </c>
      <c r="N2352">
        <v>5</v>
      </c>
      <c r="O2352">
        <v>0</v>
      </c>
      <c r="P2352">
        <v>5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50</v>
      </c>
      <c r="AF2352">
        <v>47</v>
      </c>
      <c r="AG2352">
        <v>47</v>
      </c>
      <c r="AH2352" t="s">
        <v>302</v>
      </c>
      <c r="AI2352" t="s">
        <v>340</v>
      </c>
      <c r="AJ2352">
        <v>0</v>
      </c>
    </row>
    <row r="2353" spans="1:36" x14ac:dyDescent="0.25">
      <c r="A2353" s="3" t="s">
        <v>149</v>
      </c>
      <c r="B2353" s="3" t="s">
        <v>123</v>
      </c>
      <c r="C2353" s="3" t="s">
        <v>317</v>
      </c>
      <c r="D2353" s="3">
        <v>2018</v>
      </c>
      <c r="E2353" s="3">
        <v>21</v>
      </c>
      <c r="F2353" t="s">
        <v>341</v>
      </c>
      <c r="G2353">
        <v>0</v>
      </c>
      <c r="H2353">
        <v>0</v>
      </c>
      <c r="I2353">
        <v>0</v>
      </c>
      <c r="J2353">
        <v>7</v>
      </c>
      <c r="K2353">
        <v>0</v>
      </c>
      <c r="L2353">
        <v>10</v>
      </c>
      <c r="M2353">
        <v>0</v>
      </c>
      <c r="N2353">
        <v>9</v>
      </c>
      <c r="O2353">
        <v>0</v>
      </c>
      <c r="P2353">
        <v>7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79</v>
      </c>
      <c r="AF2353">
        <v>33</v>
      </c>
      <c r="AG2353">
        <v>33</v>
      </c>
      <c r="AH2353" t="s">
        <v>160</v>
      </c>
      <c r="AI2353" t="s">
        <v>342</v>
      </c>
      <c r="AJ2353">
        <v>0</v>
      </c>
    </row>
    <row r="2354" spans="1:36" x14ac:dyDescent="0.25">
      <c r="A2354" s="3" t="s">
        <v>149</v>
      </c>
      <c r="B2354" s="3" t="s">
        <v>123</v>
      </c>
      <c r="C2354" s="3" t="s">
        <v>317</v>
      </c>
      <c r="D2354" s="3">
        <v>2018</v>
      </c>
      <c r="E2354" s="3">
        <v>22</v>
      </c>
      <c r="F2354" t="s">
        <v>343</v>
      </c>
      <c r="G2354">
        <v>0</v>
      </c>
      <c r="H2354">
        <v>0</v>
      </c>
      <c r="I2354">
        <v>0</v>
      </c>
      <c r="J2354">
        <v>40</v>
      </c>
      <c r="K2354">
        <v>0</v>
      </c>
      <c r="L2354">
        <v>40</v>
      </c>
      <c r="M2354">
        <v>0</v>
      </c>
      <c r="N2354">
        <v>40</v>
      </c>
      <c r="O2354">
        <v>0</v>
      </c>
      <c r="P2354">
        <v>40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256</v>
      </c>
      <c r="AF2354">
        <v>160</v>
      </c>
      <c r="AG2354">
        <v>160</v>
      </c>
      <c r="AH2354" t="s">
        <v>160</v>
      </c>
      <c r="AI2354">
        <v>0</v>
      </c>
      <c r="AJ2354">
        <v>0</v>
      </c>
    </row>
    <row r="2355" spans="1:36" x14ac:dyDescent="0.25">
      <c r="A2355" s="3" t="s">
        <v>149</v>
      </c>
      <c r="B2355" s="3" t="s">
        <v>123</v>
      </c>
      <c r="C2355" s="3" t="s">
        <v>317</v>
      </c>
      <c r="D2355" s="3">
        <v>2018</v>
      </c>
      <c r="E2355" s="3">
        <v>23</v>
      </c>
      <c r="F2355" t="s">
        <v>344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2</v>
      </c>
      <c r="M2355">
        <v>0</v>
      </c>
      <c r="N2355">
        <v>4</v>
      </c>
      <c r="O2355">
        <v>0</v>
      </c>
      <c r="P2355">
        <v>6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30</v>
      </c>
      <c r="AF2355">
        <v>12</v>
      </c>
      <c r="AG2355">
        <v>12</v>
      </c>
      <c r="AH2355" t="s">
        <v>200</v>
      </c>
      <c r="AI2355" t="s">
        <v>345</v>
      </c>
      <c r="AJ2355">
        <v>0</v>
      </c>
    </row>
    <row r="2356" spans="1:36" x14ac:dyDescent="0.25">
      <c r="A2356" s="3" t="s">
        <v>149</v>
      </c>
      <c r="B2356" s="3" t="s">
        <v>123</v>
      </c>
      <c r="C2356" s="3" t="s">
        <v>317</v>
      </c>
      <c r="D2356" s="3">
        <v>2018</v>
      </c>
      <c r="E2356" s="3">
        <v>24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 t="s">
        <v>13</v>
      </c>
      <c r="AI2356">
        <v>0</v>
      </c>
      <c r="AJ2356">
        <v>0</v>
      </c>
    </row>
    <row r="2357" spans="1:36" x14ac:dyDescent="0.25">
      <c r="A2357" s="3" t="s">
        <v>149</v>
      </c>
      <c r="B2357" s="3" t="s">
        <v>123</v>
      </c>
      <c r="C2357" s="3" t="s">
        <v>317</v>
      </c>
      <c r="D2357" s="3">
        <v>2018</v>
      </c>
      <c r="E2357" s="3">
        <v>25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 t="s">
        <v>13</v>
      </c>
      <c r="AI2357">
        <v>0</v>
      </c>
      <c r="AJ2357">
        <v>0</v>
      </c>
    </row>
    <row r="2358" spans="1:36" x14ac:dyDescent="0.25">
      <c r="A2358" s="3" t="s">
        <v>149</v>
      </c>
      <c r="B2358" s="3" t="s">
        <v>120</v>
      </c>
      <c r="C2358" s="3" t="s">
        <v>346</v>
      </c>
      <c r="D2358" s="3">
        <v>2018</v>
      </c>
      <c r="E2358" s="3">
        <v>0</v>
      </c>
      <c r="F2358" t="s">
        <v>12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</row>
    <row r="2359" spans="1:36" x14ac:dyDescent="0.25">
      <c r="A2359" s="3" t="s">
        <v>149</v>
      </c>
      <c r="B2359" s="3" t="s">
        <v>120</v>
      </c>
      <c r="C2359" s="3" t="s">
        <v>346</v>
      </c>
      <c r="D2359" s="3">
        <v>2018</v>
      </c>
      <c r="E2359" s="3">
        <v>1</v>
      </c>
      <c r="F2359" t="s">
        <v>14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 t="s">
        <v>13</v>
      </c>
      <c r="AI2359">
        <v>0</v>
      </c>
      <c r="AJ2359">
        <v>0</v>
      </c>
    </row>
    <row r="2360" spans="1:36" x14ac:dyDescent="0.25">
      <c r="A2360" s="3" t="s">
        <v>149</v>
      </c>
      <c r="B2360" s="3" t="s">
        <v>120</v>
      </c>
      <c r="C2360" s="3" t="s">
        <v>346</v>
      </c>
      <c r="D2360" s="3">
        <v>2018</v>
      </c>
      <c r="E2360" s="3" t="s">
        <v>15</v>
      </c>
      <c r="F2360" t="s">
        <v>16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 t="s">
        <v>13</v>
      </c>
      <c r="AI2360">
        <v>0</v>
      </c>
      <c r="AJ2360">
        <v>0</v>
      </c>
    </row>
    <row r="2361" spans="1:36" x14ac:dyDescent="0.25">
      <c r="A2361" s="3" t="s">
        <v>149</v>
      </c>
      <c r="B2361" s="3" t="s">
        <v>120</v>
      </c>
      <c r="C2361" s="3" t="s">
        <v>346</v>
      </c>
      <c r="D2361" s="3">
        <v>2018</v>
      </c>
      <c r="E2361" s="3" t="s">
        <v>17</v>
      </c>
      <c r="F2361" t="s">
        <v>18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 t="s">
        <v>13</v>
      </c>
      <c r="AI2361">
        <v>0</v>
      </c>
      <c r="AJ2361">
        <v>0</v>
      </c>
    </row>
    <row r="2362" spans="1:36" x14ac:dyDescent="0.25">
      <c r="A2362" s="3" t="s">
        <v>149</v>
      </c>
      <c r="B2362" s="3" t="s">
        <v>120</v>
      </c>
      <c r="C2362" s="3" t="s">
        <v>346</v>
      </c>
      <c r="D2362" s="3">
        <v>2018</v>
      </c>
      <c r="E2362" s="3" t="s">
        <v>19</v>
      </c>
      <c r="F2362" t="s">
        <v>20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 t="s">
        <v>13</v>
      </c>
      <c r="AI2362">
        <v>0</v>
      </c>
      <c r="AJ2362">
        <v>0</v>
      </c>
    </row>
    <row r="2363" spans="1:36" x14ac:dyDescent="0.25">
      <c r="A2363" s="3" t="s">
        <v>149</v>
      </c>
      <c r="B2363" s="3" t="s">
        <v>120</v>
      </c>
      <c r="C2363" s="3" t="s">
        <v>346</v>
      </c>
      <c r="D2363" s="3">
        <v>2018</v>
      </c>
      <c r="E2363" s="3">
        <v>2</v>
      </c>
      <c r="F2363" t="s">
        <v>21</v>
      </c>
      <c r="G2363">
        <v>0</v>
      </c>
      <c r="H2363">
        <v>0</v>
      </c>
      <c r="I2363">
        <v>0</v>
      </c>
      <c r="J2363">
        <v>1</v>
      </c>
      <c r="K2363">
        <v>0</v>
      </c>
      <c r="L2363">
        <v>2</v>
      </c>
      <c r="M2363">
        <v>0</v>
      </c>
      <c r="N2363">
        <v>0</v>
      </c>
      <c r="O2363">
        <v>0</v>
      </c>
      <c r="P2363">
        <v>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5</v>
      </c>
      <c r="AF2363">
        <v>4</v>
      </c>
      <c r="AG2363">
        <v>9</v>
      </c>
      <c r="AH2363" t="s">
        <v>13</v>
      </c>
      <c r="AI2363">
        <v>0</v>
      </c>
      <c r="AJ2363">
        <v>0</v>
      </c>
    </row>
    <row r="2364" spans="1:36" x14ac:dyDescent="0.25">
      <c r="A2364" s="3" t="s">
        <v>149</v>
      </c>
      <c r="B2364" s="3" t="s">
        <v>120</v>
      </c>
      <c r="C2364" s="3" t="s">
        <v>346</v>
      </c>
      <c r="D2364" s="3">
        <v>2018</v>
      </c>
      <c r="E2364" s="3" t="s">
        <v>22</v>
      </c>
      <c r="F2364" t="s">
        <v>16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 t="s">
        <v>13</v>
      </c>
      <c r="AI2364">
        <v>0</v>
      </c>
      <c r="AJ2364">
        <v>0</v>
      </c>
    </row>
    <row r="2365" spans="1:36" x14ac:dyDescent="0.25">
      <c r="A2365" s="3" t="s">
        <v>149</v>
      </c>
      <c r="B2365" s="3" t="s">
        <v>120</v>
      </c>
      <c r="C2365" s="3" t="s">
        <v>346</v>
      </c>
      <c r="D2365" s="3">
        <v>2018</v>
      </c>
      <c r="E2365" s="3" t="s">
        <v>23</v>
      </c>
      <c r="F2365" t="s">
        <v>20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 t="s">
        <v>13</v>
      </c>
      <c r="AI2365">
        <v>0</v>
      </c>
      <c r="AJ2365">
        <v>0</v>
      </c>
    </row>
    <row r="2366" spans="1:36" x14ac:dyDescent="0.25">
      <c r="A2366" s="3" t="s">
        <v>149</v>
      </c>
      <c r="B2366" s="3" t="s">
        <v>120</v>
      </c>
      <c r="C2366" s="3" t="s">
        <v>346</v>
      </c>
      <c r="D2366" s="3">
        <v>2018</v>
      </c>
      <c r="E2366" s="3">
        <v>3</v>
      </c>
      <c r="F2366" t="s">
        <v>24</v>
      </c>
      <c r="G2366">
        <v>0</v>
      </c>
      <c r="H2366">
        <v>0</v>
      </c>
      <c r="I2366">
        <v>0</v>
      </c>
      <c r="J2366">
        <v>5</v>
      </c>
      <c r="K2366">
        <v>0</v>
      </c>
      <c r="L2366">
        <v>3</v>
      </c>
      <c r="M2366">
        <v>0</v>
      </c>
      <c r="N2366">
        <v>2</v>
      </c>
      <c r="O2366">
        <v>0</v>
      </c>
      <c r="P2366">
        <v>1</v>
      </c>
      <c r="Q2366">
        <v>0</v>
      </c>
      <c r="R2366">
        <v>1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5</v>
      </c>
      <c r="AF2366">
        <v>12</v>
      </c>
      <c r="AG2366">
        <v>19</v>
      </c>
      <c r="AH2366" t="s">
        <v>162</v>
      </c>
      <c r="AI2366">
        <v>0</v>
      </c>
      <c r="AJ2366">
        <v>0</v>
      </c>
    </row>
    <row r="2367" spans="1:36" x14ac:dyDescent="0.25">
      <c r="A2367" s="3" t="s">
        <v>149</v>
      </c>
      <c r="B2367" s="3" t="s">
        <v>120</v>
      </c>
      <c r="C2367" s="3" t="s">
        <v>346</v>
      </c>
      <c r="D2367" s="3">
        <v>2018</v>
      </c>
      <c r="E2367" s="3" t="s">
        <v>25</v>
      </c>
      <c r="F2367" t="s">
        <v>16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 t="s">
        <v>162</v>
      </c>
      <c r="AI2367">
        <v>0</v>
      </c>
      <c r="AJ2367">
        <v>0</v>
      </c>
    </row>
    <row r="2368" spans="1:36" x14ac:dyDescent="0.25">
      <c r="A2368" s="3" t="s">
        <v>149</v>
      </c>
      <c r="B2368" s="3" t="s">
        <v>120</v>
      </c>
      <c r="C2368" s="3" t="s">
        <v>346</v>
      </c>
      <c r="D2368" s="3">
        <v>2018</v>
      </c>
      <c r="E2368" s="3" t="s">
        <v>26</v>
      </c>
      <c r="F2368" t="s">
        <v>20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1</v>
      </c>
      <c r="M2368">
        <v>0</v>
      </c>
      <c r="N2368">
        <v>2</v>
      </c>
      <c r="O2368">
        <v>0</v>
      </c>
      <c r="P2368">
        <v>2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1</v>
      </c>
      <c r="AF2368">
        <v>5</v>
      </c>
      <c r="AG2368">
        <v>5</v>
      </c>
      <c r="AH2368" t="s">
        <v>162</v>
      </c>
      <c r="AI2368">
        <v>0</v>
      </c>
      <c r="AJ2368">
        <v>0</v>
      </c>
    </row>
    <row r="2369" spans="1:36" x14ac:dyDescent="0.25">
      <c r="A2369" s="3" t="s">
        <v>149</v>
      </c>
      <c r="B2369" s="3" t="s">
        <v>120</v>
      </c>
      <c r="C2369" s="3" t="s">
        <v>346</v>
      </c>
      <c r="D2369" s="3">
        <v>2018</v>
      </c>
      <c r="E2369" s="3">
        <v>4</v>
      </c>
      <c r="F2369" t="s">
        <v>27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 t="s">
        <v>162</v>
      </c>
      <c r="AI2369">
        <v>0</v>
      </c>
      <c r="AJ2369">
        <v>0</v>
      </c>
    </row>
    <row r="2370" spans="1:36" x14ac:dyDescent="0.25">
      <c r="A2370" s="3" t="s">
        <v>149</v>
      </c>
      <c r="B2370" s="3" t="s">
        <v>120</v>
      </c>
      <c r="C2370" s="3" t="s">
        <v>346</v>
      </c>
      <c r="D2370" s="3">
        <v>2018</v>
      </c>
      <c r="E2370" s="3" t="s">
        <v>28</v>
      </c>
      <c r="F2370" t="s">
        <v>16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 t="s">
        <v>13</v>
      </c>
      <c r="AI2370">
        <v>0</v>
      </c>
      <c r="AJ2370">
        <v>0</v>
      </c>
    </row>
    <row r="2371" spans="1:36" x14ac:dyDescent="0.25">
      <c r="A2371" s="3" t="s">
        <v>149</v>
      </c>
      <c r="B2371" s="3" t="s">
        <v>120</v>
      </c>
      <c r="C2371" s="3" t="s">
        <v>346</v>
      </c>
      <c r="D2371" s="3">
        <v>2018</v>
      </c>
      <c r="E2371" s="3" t="s">
        <v>29</v>
      </c>
      <c r="F2371" t="s">
        <v>20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 t="s">
        <v>13</v>
      </c>
      <c r="AI2371">
        <v>0</v>
      </c>
      <c r="AJ2371">
        <v>0</v>
      </c>
    </row>
    <row r="2372" spans="1:36" x14ac:dyDescent="0.25">
      <c r="A2372" s="3" t="s">
        <v>149</v>
      </c>
      <c r="B2372" s="3" t="s">
        <v>120</v>
      </c>
      <c r="C2372" s="3" t="s">
        <v>346</v>
      </c>
      <c r="D2372" s="3">
        <v>2018</v>
      </c>
      <c r="E2372" s="3">
        <v>5</v>
      </c>
      <c r="F2372" t="s">
        <v>30</v>
      </c>
      <c r="G2372">
        <v>0</v>
      </c>
      <c r="H2372">
        <v>0</v>
      </c>
      <c r="I2372">
        <v>0</v>
      </c>
      <c r="J2372">
        <v>25</v>
      </c>
      <c r="K2372">
        <v>0</v>
      </c>
      <c r="L2372">
        <v>27</v>
      </c>
      <c r="M2372">
        <v>0</v>
      </c>
      <c r="N2372">
        <v>28</v>
      </c>
      <c r="O2372">
        <v>0</v>
      </c>
      <c r="P2372">
        <v>26</v>
      </c>
      <c r="Q2372">
        <v>0</v>
      </c>
      <c r="R2372">
        <v>37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10</v>
      </c>
      <c r="AF2372">
        <v>143</v>
      </c>
      <c r="AG2372">
        <v>167</v>
      </c>
      <c r="AH2372" t="s">
        <v>166</v>
      </c>
      <c r="AI2372">
        <v>0</v>
      </c>
      <c r="AJ2372">
        <v>0</v>
      </c>
    </row>
    <row r="2373" spans="1:36" x14ac:dyDescent="0.25">
      <c r="A2373" s="3" t="s">
        <v>149</v>
      </c>
      <c r="B2373" s="3" t="s">
        <v>120</v>
      </c>
      <c r="C2373" s="3" t="s">
        <v>346</v>
      </c>
      <c r="D2373" s="3">
        <v>2018</v>
      </c>
      <c r="E2373" s="3" t="s">
        <v>31</v>
      </c>
      <c r="F2373" t="s">
        <v>32</v>
      </c>
      <c r="G2373">
        <v>0</v>
      </c>
      <c r="H2373">
        <v>0</v>
      </c>
      <c r="I2373">
        <v>0</v>
      </c>
      <c r="J2373">
        <v>23</v>
      </c>
      <c r="K2373">
        <v>0</v>
      </c>
      <c r="L2373">
        <v>24</v>
      </c>
      <c r="M2373">
        <v>0</v>
      </c>
      <c r="N2373">
        <v>26</v>
      </c>
      <c r="O2373">
        <v>0</v>
      </c>
      <c r="P2373">
        <v>24</v>
      </c>
      <c r="Q2373">
        <v>0</v>
      </c>
      <c r="R2373">
        <v>35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10</v>
      </c>
      <c r="AF2373">
        <v>132</v>
      </c>
      <c r="AG2373">
        <v>156</v>
      </c>
      <c r="AH2373" t="s">
        <v>166</v>
      </c>
      <c r="AI2373">
        <v>0</v>
      </c>
      <c r="AJ2373">
        <v>0</v>
      </c>
    </row>
    <row r="2374" spans="1:36" x14ac:dyDescent="0.25">
      <c r="A2374" s="3" t="s">
        <v>149</v>
      </c>
      <c r="B2374" s="3" t="s">
        <v>120</v>
      </c>
      <c r="C2374" s="3" t="s">
        <v>346</v>
      </c>
      <c r="D2374" s="3">
        <v>2018</v>
      </c>
      <c r="E2374" s="3" t="s">
        <v>33</v>
      </c>
      <c r="F2374" t="s">
        <v>34</v>
      </c>
      <c r="G2374">
        <v>0</v>
      </c>
      <c r="H2374">
        <v>0</v>
      </c>
      <c r="I2374">
        <v>0</v>
      </c>
      <c r="J2374">
        <v>25</v>
      </c>
      <c r="K2374">
        <v>0</v>
      </c>
      <c r="L2374">
        <v>27</v>
      </c>
      <c r="M2374">
        <v>0</v>
      </c>
      <c r="N2374">
        <v>28</v>
      </c>
      <c r="O2374">
        <v>0</v>
      </c>
      <c r="P2374">
        <v>26</v>
      </c>
      <c r="Q2374">
        <v>0</v>
      </c>
      <c r="R2374">
        <v>37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10</v>
      </c>
      <c r="AF2374">
        <v>143</v>
      </c>
      <c r="AG2374">
        <v>164</v>
      </c>
      <c r="AH2374" t="s">
        <v>166</v>
      </c>
      <c r="AI2374">
        <v>0</v>
      </c>
      <c r="AJ2374">
        <v>0</v>
      </c>
    </row>
    <row r="2375" spans="1:36" x14ac:dyDescent="0.25">
      <c r="A2375" s="3" t="s">
        <v>149</v>
      </c>
      <c r="B2375" s="3" t="s">
        <v>120</v>
      </c>
      <c r="C2375" s="3" t="s">
        <v>346</v>
      </c>
      <c r="D2375" s="3">
        <v>2018</v>
      </c>
      <c r="E2375" s="3" t="s">
        <v>35</v>
      </c>
      <c r="F2375" t="s">
        <v>36</v>
      </c>
      <c r="G2375">
        <v>0</v>
      </c>
      <c r="H2375">
        <v>0</v>
      </c>
      <c r="I2375">
        <v>0</v>
      </c>
      <c r="J2375">
        <v>15</v>
      </c>
      <c r="K2375">
        <v>0</v>
      </c>
      <c r="L2375">
        <v>16</v>
      </c>
      <c r="M2375">
        <v>0</v>
      </c>
      <c r="N2375">
        <v>18</v>
      </c>
      <c r="O2375">
        <v>0</v>
      </c>
      <c r="P2375">
        <v>17</v>
      </c>
      <c r="Q2375">
        <v>0</v>
      </c>
      <c r="R2375">
        <v>24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7</v>
      </c>
      <c r="AF2375">
        <v>90</v>
      </c>
      <c r="AG2375">
        <v>114</v>
      </c>
      <c r="AH2375" t="s">
        <v>166</v>
      </c>
      <c r="AI2375">
        <v>0</v>
      </c>
      <c r="AJ2375">
        <v>0</v>
      </c>
    </row>
    <row r="2376" spans="1:36" x14ac:dyDescent="0.25">
      <c r="A2376" s="3" t="s">
        <v>149</v>
      </c>
      <c r="B2376" s="3" t="s">
        <v>120</v>
      </c>
      <c r="C2376" s="3" t="s">
        <v>346</v>
      </c>
      <c r="D2376" s="3">
        <v>2018</v>
      </c>
      <c r="E2376" s="3" t="s">
        <v>37</v>
      </c>
      <c r="F2376" t="s">
        <v>38</v>
      </c>
      <c r="G2376">
        <v>0</v>
      </c>
      <c r="H2376">
        <v>0</v>
      </c>
      <c r="I2376">
        <v>0</v>
      </c>
      <c r="J2376">
        <v>12</v>
      </c>
      <c r="K2376">
        <v>0</v>
      </c>
      <c r="L2376">
        <v>15</v>
      </c>
      <c r="M2376">
        <v>0</v>
      </c>
      <c r="N2376">
        <v>18</v>
      </c>
      <c r="O2376">
        <v>0</v>
      </c>
      <c r="P2376">
        <v>15</v>
      </c>
      <c r="Q2376">
        <v>0</v>
      </c>
      <c r="R2376">
        <v>21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8</v>
      </c>
      <c r="AF2376">
        <v>81</v>
      </c>
      <c r="AG2376">
        <v>103</v>
      </c>
      <c r="AH2376" t="s">
        <v>166</v>
      </c>
      <c r="AI2376">
        <v>0</v>
      </c>
      <c r="AJ2376">
        <v>0</v>
      </c>
    </row>
    <row r="2377" spans="1:36" x14ac:dyDescent="0.25">
      <c r="A2377" s="3" t="s">
        <v>149</v>
      </c>
      <c r="B2377" s="3" t="s">
        <v>120</v>
      </c>
      <c r="C2377" s="3" t="s">
        <v>346</v>
      </c>
      <c r="D2377" s="3">
        <v>2018</v>
      </c>
      <c r="E2377" s="3" t="s">
        <v>39</v>
      </c>
      <c r="F2377" t="s">
        <v>40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 t="s">
        <v>13</v>
      </c>
      <c r="AI2377">
        <v>0</v>
      </c>
      <c r="AJ2377">
        <v>0</v>
      </c>
    </row>
    <row r="2378" spans="1:36" x14ac:dyDescent="0.25">
      <c r="A2378" s="3" t="s">
        <v>149</v>
      </c>
      <c r="B2378" s="3" t="s">
        <v>120</v>
      </c>
      <c r="C2378" s="3" t="s">
        <v>346</v>
      </c>
      <c r="D2378" s="3">
        <v>2018</v>
      </c>
      <c r="E2378" s="3" t="s">
        <v>41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 t="s">
        <v>13</v>
      </c>
      <c r="AI2378">
        <v>0</v>
      </c>
      <c r="AJ2378">
        <v>0</v>
      </c>
    </row>
    <row r="2379" spans="1:36" x14ac:dyDescent="0.25">
      <c r="A2379" s="3" t="s">
        <v>149</v>
      </c>
      <c r="B2379" s="3" t="s">
        <v>120</v>
      </c>
      <c r="C2379" s="3" t="s">
        <v>346</v>
      </c>
      <c r="D2379" s="3">
        <v>2018</v>
      </c>
      <c r="E2379" s="3">
        <v>6</v>
      </c>
      <c r="F2379" t="s">
        <v>42</v>
      </c>
      <c r="G2379">
        <v>0</v>
      </c>
      <c r="H2379">
        <v>0</v>
      </c>
      <c r="I2379">
        <v>0</v>
      </c>
      <c r="J2379">
        <v>19</v>
      </c>
      <c r="K2379">
        <v>0</v>
      </c>
      <c r="L2379">
        <v>17</v>
      </c>
      <c r="M2379">
        <v>0</v>
      </c>
      <c r="N2379">
        <v>19</v>
      </c>
      <c r="O2379">
        <v>0</v>
      </c>
      <c r="P2379">
        <v>20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81</v>
      </c>
      <c r="AF2379">
        <v>75</v>
      </c>
      <c r="AG2379">
        <v>127</v>
      </c>
      <c r="AH2379" t="s">
        <v>330</v>
      </c>
      <c r="AI2379">
        <v>0</v>
      </c>
      <c r="AJ2379">
        <v>0</v>
      </c>
    </row>
    <row r="2380" spans="1:36" x14ac:dyDescent="0.25">
      <c r="A2380" s="3" t="s">
        <v>149</v>
      </c>
      <c r="B2380" s="3" t="s">
        <v>120</v>
      </c>
      <c r="C2380" s="3" t="s">
        <v>346</v>
      </c>
      <c r="D2380" s="3">
        <v>2018</v>
      </c>
      <c r="E2380" s="3" t="s">
        <v>43</v>
      </c>
      <c r="F2380" t="s">
        <v>44</v>
      </c>
      <c r="G2380">
        <v>0</v>
      </c>
      <c r="H2380">
        <v>0</v>
      </c>
      <c r="I2380">
        <v>0</v>
      </c>
      <c r="J2380">
        <v>33</v>
      </c>
      <c r="K2380">
        <v>0</v>
      </c>
      <c r="L2380">
        <v>24</v>
      </c>
      <c r="M2380">
        <v>0</v>
      </c>
      <c r="N2380">
        <v>28</v>
      </c>
      <c r="O2380">
        <v>0</v>
      </c>
      <c r="P2380">
        <v>25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61</v>
      </c>
      <c r="AF2380">
        <v>110</v>
      </c>
      <c r="AG2380">
        <v>189</v>
      </c>
      <c r="AH2380" t="s">
        <v>160</v>
      </c>
      <c r="AI2380">
        <v>0</v>
      </c>
      <c r="AJ2380">
        <v>0</v>
      </c>
    </row>
    <row r="2381" spans="1:36" x14ac:dyDescent="0.25">
      <c r="A2381" s="3" t="s">
        <v>149</v>
      </c>
      <c r="B2381" s="3" t="s">
        <v>120</v>
      </c>
      <c r="C2381" s="3" t="s">
        <v>346</v>
      </c>
      <c r="D2381" s="3">
        <v>2018</v>
      </c>
      <c r="E2381" s="3" t="s">
        <v>45</v>
      </c>
      <c r="F2381" t="s">
        <v>46</v>
      </c>
      <c r="G2381">
        <v>0</v>
      </c>
      <c r="H2381">
        <v>0</v>
      </c>
      <c r="I2381">
        <v>0</v>
      </c>
      <c r="J2381">
        <v>21</v>
      </c>
      <c r="K2381">
        <v>0</v>
      </c>
      <c r="L2381">
        <v>18</v>
      </c>
      <c r="M2381">
        <v>0</v>
      </c>
      <c r="N2381">
        <v>21</v>
      </c>
      <c r="O2381">
        <v>0</v>
      </c>
      <c r="P2381">
        <v>22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68</v>
      </c>
      <c r="AF2381">
        <v>82</v>
      </c>
      <c r="AG2381">
        <v>146</v>
      </c>
      <c r="AH2381" t="s">
        <v>160</v>
      </c>
      <c r="AI2381">
        <v>0</v>
      </c>
      <c r="AJ2381">
        <v>0</v>
      </c>
    </row>
    <row r="2382" spans="1:36" x14ac:dyDescent="0.25">
      <c r="A2382" s="3" t="s">
        <v>149</v>
      </c>
      <c r="B2382" s="3" t="s">
        <v>120</v>
      </c>
      <c r="C2382" s="3" t="s">
        <v>346</v>
      </c>
      <c r="D2382" s="3">
        <v>2018</v>
      </c>
      <c r="E2382" s="3" t="s">
        <v>47</v>
      </c>
      <c r="F2382" t="s">
        <v>48</v>
      </c>
      <c r="G2382">
        <v>0</v>
      </c>
      <c r="H2382">
        <v>0</v>
      </c>
      <c r="I2382">
        <v>0</v>
      </c>
      <c r="J2382">
        <v>16</v>
      </c>
      <c r="K2382">
        <v>0</v>
      </c>
      <c r="L2382">
        <v>14</v>
      </c>
      <c r="M2382">
        <v>0</v>
      </c>
      <c r="N2382">
        <v>15</v>
      </c>
      <c r="O2382">
        <v>0</v>
      </c>
      <c r="P2382">
        <v>17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32</v>
      </c>
      <c r="AF2382">
        <v>62</v>
      </c>
      <c r="AG2382">
        <v>94</v>
      </c>
      <c r="AH2382" t="s">
        <v>166</v>
      </c>
      <c r="AI2382">
        <v>0</v>
      </c>
      <c r="AJ2382">
        <v>0</v>
      </c>
    </row>
    <row r="2383" spans="1:36" x14ac:dyDescent="0.25">
      <c r="A2383" s="3" t="s">
        <v>149</v>
      </c>
      <c r="B2383" s="3" t="s">
        <v>120</v>
      </c>
      <c r="C2383" s="3" t="s">
        <v>346</v>
      </c>
      <c r="D2383" s="3">
        <v>2018</v>
      </c>
      <c r="E2383" s="3">
        <v>7</v>
      </c>
      <c r="F2383" t="s">
        <v>49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 t="s">
        <v>13</v>
      </c>
      <c r="AI2383">
        <v>0</v>
      </c>
      <c r="AJ2383">
        <v>0</v>
      </c>
    </row>
    <row r="2384" spans="1:36" x14ac:dyDescent="0.25">
      <c r="A2384" s="3" t="s">
        <v>149</v>
      </c>
      <c r="B2384" s="3" t="s">
        <v>120</v>
      </c>
      <c r="C2384" s="3" t="s">
        <v>346</v>
      </c>
      <c r="D2384" s="3">
        <v>2018</v>
      </c>
      <c r="E2384" s="3" t="s">
        <v>50</v>
      </c>
      <c r="F2384" t="s">
        <v>44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 t="s">
        <v>13</v>
      </c>
      <c r="AI2384">
        <v>0</v>
      </c>
      <c r="AJ2384">
        <v>0</v>
      </c>
    </row>
    <row r="2385" spans="1:36" x14ac:dyDescent="0.25">
      <c r="A2385" s="3" t="s">
        <v>149</v>
      </c>
      <c r="B2385" s="3" t="s">
        <v>120</v>
      </c>
      <c r="C2385" s="3" t="s">
        <v>346</v>
      </c>
      <c r="D2385" s="3">
        <v>2018</v>
      </c>
      <c r="E2385" s="3" t="s">
        <v>51</v>
      </c>
      <c r="F2385" t="s">
        <v>46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 t="s">
        <v>13</v>
      </c>
      <c r="AI2385">
        <v>0</v>
      </c>
      <c r="AJ2385">
        <v>0</v>
      </c>
    </row>
    <row r="2386" spans="1:36" x14ac:dyDescent="0.25">
      <c r="A2386" s="3" t="s">
        <v>149</v>
      </c>
      <c r="B2386" s="3" t="s">
        <v>120</v>
      </c>
      <c r="C2386" s="3" t="s">
        <v>346</v>
      </c>
      <c r="D2386" s="3">
        <v>2018</v>
      </c>
      <c r="E2386" s="3" t="s">
        <v>52</v>
      </c>
      <c r="F2386" t="s">
        <v>53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 t="s">
        <v>13</v>
      </c>
      <c r="AI2386">
        <v>0</v>
      </c>
      <c r="AJ2386">
        <v>0</v>
      </c>
    </row>
    <row r="2387" spans="1:36" x14ac:dyDescent="0.25">
      <c r="A2387" s="3" t="s">
        <v>149</v>
      </c>
      <c r="B2387" s="3" t="s">
        <v>120</v>
      </c>
      <c r="C2387" s="3" t="s">
        <v>346</v>
      </c>
      <c r="D2387" s="3">
        <v>2018</v>
      </c>
      <c r="E2387" s="3">
        <v>8</v>
      </c>
      <c r="F2387" t="s">
        <v>54</v>
      </c>
      <c r="G2387">
        <v>0</v>
      </c>
      <c r="H2387">
        <v>0</v>
      </c>
      <c r="I2387">
        <v>0</v>
      </c>
      <c r="J2387">
        <v>10</v>
      </c>
      <c r="K2387">
        <v>0</v>
      </c>
      <c r="L2387">
        <v>8</v>
      </c>
      <c r="M2387">
        <v>0</v>
      </c>
      <c r="N2387">
        <v>2</v>
      </c>
      <c r="O2387">
        <v>0</v>
      </c>
      <c r="P2387">
        <v>3</v>
      </c>
      <c r="Q2387">
        <v>0</v>
      </c>
      <c r="R2387">
        <v>1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24</v>
      </c>
      <c r="AG2387">
        <v>54</v>
      </c>
      <c r="AH2387" t="s">
        <v>160</v>
      </c>
      <c r="AI2387">
        <v>0</v>
      </c>
      <c r="AJ2387">
        <v>0</v>
      </c>
    </row>
    <row r="2388" spans="1:36" x14ac:dyDescent="0.25">
      <c r="A2388" s="3" t="s">
        <v>149</v>
      </c>
      <c r="B2388" s="3" t="s">
        <v>120</v>
      </c>
      <c r="C2388" s="3" t="s">
        <v>346</v>
      </c>
      <c r="D2388" s="3">
        <v>2018</v>
      </c>
      <c r="E2388" s="3" t="s">
        <v>55</v>
      </c>
      <c r="F2388" t="s">
        <v>16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 t="s">
        <v>13</v>
      </c>
      <c r="AI2388">
        <v>0</v>
      </c>
      <c r="AJ2388">
        <v>0</v>
      </c>
    </row>
    <row r="2389" spans="1:36" x14ac:dyDescent="0.25">
      <c r="A2389" s="3" t="s">
        <v>149</v>
      </c>
      <c r="B2389" s="3" t="s">
        <v>120</v>
      </c>
      <c r="C2389" s="3" t="s">
        <v>346</v>
      </c>
      <c r="D2389" s="3">
        <v>2018</v>
      </c>
      <c r="E2389" s="3" t="s">
        <v>56</v>
      </c>
      <c r="F2389" t="s">
        <v>20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3</v>
      </c>
      <c r="AH2389" t="s">
        <v>160</v>
      </c>
      <c r="AI2389">
        <v>0</v>
      </c>
      <c r="AJ2389">
        <v>0</v>
      </c>
    </row>
    <row r="2390" spans="1:36" x14ac:dyDescent="0.25">
      <c r="A2390" s="3" t="s">
        <v>149</v>
      </c>
      <c r="B2390" s="3" t="s">
        <v>120</v>
      </c>
      <c r="C2390" s="3" t="s">
        <v>346</v>
      </c>
      <c r="D2390" s="3">
        <v>2018</v>
      </c>
      <c r="E2390" s="3" t="s">
        <v>57</v>
      </c>
      <c r="F2390" t="s">
        <v>58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 t="s">
        <v>13</v>
      </c>
      <c r="AI2390">
        <v>0</v>
      </c>
      <c r="AJ2390">
        <v>0</v>
      </c>
    </row>
    <row r="2391" spans="1:36" x14ac:dyDescent="0.25">
      <c r="A2391" s="3" t="s">
        <v>149</v>
      </c>
      <c r="B2391" s="3" t="s">
        <v>120</v>
      </c>
      <c r="C2391" s="3" t="s">
        <v>346</v>
      </c>
      <c r="D2391" s="3">
        <v>2018</v>
      </c>
      <c r="E2391" s="3">
        <v>9</v>
      </c>
      <c r="F2391" t="s">
        <v>59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 t="s">
        <v>13</v>
      </c>
      <c r="AI2391">
        <v>0</v>
      </c>
      <c r="AJ2391">
        <v>0</v>
      </c>
    </row>
    <row r="2392" spans="1:36" x14ac:dyDescent="0.25">
      <c r="A2392" s="3" t="s">
        <v>149</v>
      </c>
      <c r="B2392" s="3" t="s">
        <v>120</v>
      </c>
      <c r="C2392" s="3" t="s">
        <v>346</v>
      </c>
      <c r="D2392" s="3">
        <v>2018</v>
      </c>
      <c r="E2392" s="3">
        <v>10</v>
      </c>
      <c r="F2392" t="s">
        <v>60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 t="s">
        <v>13</v>
      </c>
      <c r="AI2392">
        <v>0</v>
      </c>
      <c r="AJ2392">
        <v>0</v>
      </c>
    </row>
    <row r="2393" spans="1:36" x14ac:dyDescent="0.25">
      <c r="A2393" s="3" t="s">
        <v>149</v>
      </c>
      <c r="B2393" s="3" t="s">
        <v>120</v>
      </c>
      <c r="C2393" s="3" t="s">
        <v>346</v>
      </c>
      <c r="D2393" s="3">
        <v>2018</v>
      </c>
      <c r="E2393" s="3">
        <v>11</v>
      </c>
      <c r="F2393" t="s">
        <v>61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 t="s">
        <v>13</v>
      </c>
      <c r="AI2393">
        <v>0</v>
      </c>
      <c r="AJ2393">
        <v>0</v>
      </c>
    </row>
    <row r="2394" spans="1:36" x14ac:dyDescent="0.25">
      <c r="A2394" s="3" t="s">
        <v>149</v>
      </c>
      <c r="B2394" s="3" t="s">
        <v>120</v>
      </c>
      <c r="C2394" s="3" t="s">
        <v>346</v>
      </c>
      <c r="D2394" s="3">
        <v>2018</v>
      </c>
      <c r="E2394" s="3" t="s">
        <v>62</v>
      </c>
      <c r="F2394" t="s">
        <v>63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 t="s">
        <v>13</v>
      </c>
      <c r="AI2394">
        <v>0</v>
      </c>
      <c r="AJ2394">
        <v>0</v>
      </c>
    </row>
    <row r="2395" spans="1:36" x14ac:dyDescent="0.25">
      <c r="A2395" s="3" t="s">
        <v>149</v>
      </c>
      <c r="B2395" s="3" t="s">
        <v>120</v>
      </c>
      <c r="C2395" s="3" t="s">
        <v>346</v>
      </c>
      <c r="D2395" s="3">
        <v>2018</v>
      </c>
      <c r="E2395" s="3" t="s">
        <v>64</v>
      </c>
      <c r="F2395" t="s">
        <v>65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 t="s">
        <v>13</v>
      </c>
      <c r="AI2395">
        <v>0</v>
      </c>
      <c r="AJ2395">
        <v>0</v>
      </c>
    </row>
    <row r="2396" spans="1:36" x14ac:dyDescent="0.25">
      <c r="A2396" s="3" t="s">
        <v>149</v>
      </c>
      <c r="B2396" s="3" t="s">
        <v>120</v>
      </c>
      <c r="C2396" s="3" t="s">
        <v>346</v>
      </c>
      <c r="D2396" s="3">
        <v>2018</v>
      </c>
      <c r="E2396" s="3" t="s">
        <v>66</v>
      </c>
      <c r="F2396" t="s">
        <v>20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 t="s">
        <v>13</v>
      </c>
      <c r="AI2396">
        <v>0</v>
      </c>
      <c r="AJ2396">
        <v>0</v>
      </c>
    </row>
    <row r="2397" spans="1:36" x14ac:dyDescent="0.25">
      <c r="A2397" s="3" t="s">
        <v>149</v>
      </c>
      <c r="B2397" s="3" t="s">
        <v>120</v>
      </c>
      <c r="C2397" s="3" t="s">
        <v>346</v>
      </c>
      <c r="D2397" s="3">
        <v>2018</v>
      </c>
      <c r="E2397" s="3" t="s">
        <v>67</v>
      </c>
      <c r="F2397" t="s">
        <v>18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 t="s">
        <v>13</v>
      </c>
      <c r="AI2397">
        <v>0</v>
      </c>
      <c r="AJ2397">
        <v>0</v>
      </c>
    </row>
    <row r="2398" spans="1:36" x14ac:dyDescent="0.25">
      <c r="A2398" s="3" t="s">
        <v>149</v>
      </c>
      <c r="B2398" s="3" t="s">
        <v>120</v>
      </c>
      <c r="C2398" s="3" t="s">
        <v>346</v>
      </c>
      <c r="D2398" s="3">
        <v>2018</v>
      </c>
      <c r="E2398" s="3">
        <v>12</v>
      </c>
      <c r="F2398" t="s">
        <v>68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3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3</v>
      </c>
      <c r="AG2398">
        <v>3</v>
      </c>
      <c r="AH2398" t="s">
        <v>13</v>
      </c>
      <c r="AI2398">
        <v>0</v>
      </c>
      <c r="AJ2398">
        <v>0</v>
      </c>
    </row>
    <row r="2399" spans="1:36" x14ac:dyDescent="0.25">
      <c r="A2399" s="3" t="s">
        <v>149</v>
      </c>
      <c r="B2399" s="3" t="s">
        <v>120</v>
      </c>
      <c r="C2399" s="3" t="s">
        <v>346</v>
      </c>
      <c r="D2399" s="3">
        <v>2018</v>
      </c>
      <c r="E2399" s="3" t="s">
        <v>69</v>
      </c>
      <c r="F2399" t="s">
        <v>70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 t="s">
        <v>13</v>
      </c>
      <c r="AI2399">
        <v>0</v>
      </c>
      <c r="AJ2399">
        <v>0</v>
      </c>
    </row>
    <row r="2400" spans="1:36" x14ac:dyDescent="0.25">
      <c r="A2400" s="3" t="s">
        <v>149</v>
      </c>
      <c r="B2400" s="3" t="s">
        <v>120</v>
      </c>
      <c r="C2400" s="3" t="s">
        <v>346</v>
      </c>
      <c r="D2400" s="3">
        <v>2018</v>
      </c>
      <c r="E2400" s="3" t="s">
        <v>71</v>
      </c>
      <c r="F2400" t="s">
        <v>72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3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3</v>
      </c>
      <c r="AG2400">
        <v>3</v>
      </c>
      <c r="AH2400" t="s">
        <v>13</v>
      </c>
      <c r="AI2400">
        <v>0</v>
      </c>
      <c r="AJ2400">
        <v>0</v>
      </c>
    </row>
    <row r="2401" spans="1:36" x14ac:dyDescent="0.25">
      <c r="A2401" s="3" t="s">
        <v>149</v>
      </c>
      <c r="B2401" s="3" t="s">
        <v>120</v>
      </c>
      <c r="C2401" s="3" t="s">
        <v>346</v>
      </c>
      <c r="D2401" s="3">
        <v>2018</v>
      </c>
      <c r="E2401" s="3" t="s">
        <v>73</v>
      </c>
      <c r="F2401" t="s">
        <v>16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 t="s">
        <v>13</v>
      </c>
      <c r="AI2401">
        <v>0</v>
      </c>
      <c r="AJ2401">
        <v>0</v>
      </c>
    </row>
    <row r="2402" spans="1:36" x14ac:dyDescent="0.25">
      <c r="A2402" s="3" t="s">
        <v>149</v>
      </c>
      <c r="B2402" s="3" t="s">
        <v>120</v>
      </c>
      <c r="C2402" s="3" t="s">
        <v>346</v>
      </c>
      <c r="D2402" s="3">
        <v>2018</v>
      </c>
      <c r="E2402" s="3" t="s">
        <v>74</v>
      </c>
      <c r="F2402" t="s">
        <v>20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 t="s">
        <v>13</v>
      </c>
      <c r="AI2402">
        <v>0</v>
      </c>
      <c r="AJ2402">
        <v>0</v>
      </c>
    </row>
    <row r="2403" spans="1:36" x14ac:dyDescent="0.25">
      <c r="A2403" s="3" t="s">
        <v>149</v>
      </c>
      <c r="B2403" s="3" t="s">
        <v>120</v>
      </c>
      <c r="C2403" s="3" t="s">
        <v>346</v>
      </c>
      <c r="D2403" s="3">
        <v>2018</v>
      </c>
      <c r="E2403" s="3">
        <v>0</v>
      </c>
      <c r="F2403" t="s">
        <v>75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</row>
    <row r="2404" spans="1:36" x14ac:dyDescent="0.25">
      <c r="A2404" s="3" t="s">
        <v>149</v>
      </c>
      <c r="B2404" s="3" t="s">
        <v>120</v>
      </c>
      <c r="C2404" s="3" t="s">
        <v>346</v>
      </c>
      <c r="D2404" s="3">
        <v>2018</v>
      </c>
      <c r="E2404" s="3">
        <v>13</v>
      </c>
      <c r="F2404" t="s">
        <v>76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2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2</v>
      </c>
      <c r="AG2404">
        <v>12</v>
      </c>
      <c r="AH2404" t="s">
        <v>13</v>
      </c>
      <c r="AI2404">
        <v>0</v>
      </c>
      <c r="AJ2404">
        <v>0</v>
      </c>
    </row>
    <row r="2405" spans="1:36" x14ac:dyDescent="0.25">
      <c r="A2405" s="3" t="s">
        <v>149</v>
      </c>
      <c r="B2405" s="3" t="s">
        <v>120</v>
      </c>
      <c r="C2405" s="3" t="s">
        <v>346</v>
      </c>
      <c r="D2405" s="3">
        <v>2018</v>
      </c>
      <c r="E2405" s="3" t="s">
        <v>77</v>
      </c>
      <c r="F2405" t="s">
        <v>78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2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2</v>
      </c>
      <c r="AG2405">
        <v>2</v>
      </c>
      <c r="AH2405" t="s">
        <v>13</v>
      </c>
      <c r="AI2405">
        <v>0</v>
      </c>
      <c r="AJ2405">
        <v>0</v>
      </c>
    </row>
    <row r="2406" spans="1:36" x14ac:dyDescent="0.25">
      <c r="A2406" s="3" t="s">
        <v>149</v>
      </c>
      <c r="B2406" s="3" t="s">
        <v>120</v>
      </c>
      <c r="C2406" s="3" t="s">
        <v>346</v>
      </c>
      <c r="D2406" s="3">
        <v>2018</v>
      </c>
      <c r="E2406" s="3" t="s">
        <v>79</v>
      </c>
      <c r="F2406" t="s">
        <v>80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1</v>
      </c>
      <c r="AH2406" t="s">
        <v>13</v>
      </c>
      <c r="AI2406">
        <v>0</v>
      </c>
      <c r="AJ2406">
        <v>0</v>
      </c>
    </row>
    <row r="2407" spans="1:36" x14ac:dyDescent="0.25">
      <c r="A2407" s="3" t="s">
        <v>149</v>
      </c>
      <c r="B2407" s="3" t="s">
        <v>120</v>
      </c>
      <c r="C2407" s="3" t="s">
        <v>346</v>
      </c>
      <c r="D2407" s="3">
        <v>2018</v>
      </c>
      <c r="E2407" s="3">
        <v>14</v>
      </c>
      <c r="F2407" t="s">
        <v>81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20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60</v>
      </c>
      <c r="AF2407">
        <v>20</v>
      </c>
      <c r="AG2407">
        <v>74</v>
      </c>
      <c r="AH2407" t="s">
        <v>160</v>
      </c>
      <c r="AI2407" t="s">
        <v>347</v>
      </c>
      <c r="AJ2407">
        <v>0</v>
      </c>
    </row>
    <row r="2408" spans="1:36" x14ac:dyDescent="0.25">
      <c r="A2408" s="3" t="s">
        <v>149</v>
      </c>
      <c r="B2408" s="3" t="s">
        <v>120</v>
      </c>
      <c r="C2408" s="3" t="s">
        <v>346</v>
      </c>
      <c r="D2408" s="3">
        <v>2018</v>
      </c>
      <c r="E2408" s="3" t="s">
        <v>82</v>
      </c>
      <c r="F2408" t="s">
        <v>83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16</v>
      </c>
      <c r="AH2408" t="s">
        <v>160</v>
      </c>
      <c r="AI2408">
        <v>0</v>
      </c>
      <c r="AJ2408">
        <v>0</v>
      </c>
    </row>
    <row r="2409" spans="1:36" x14ac:dyDescent="0.25">
      <c r="A2409" s="3" t="s">
        <v>149</v>
      </c>
      <c r="B2409" s="3" t="s">
        <v>120</v>
      </c>
      <c r="C2409" s="3" t="s">
        <v>346</v>
      </c>
      <c r="D2409" s="3">
        <v>2018</v>
      </c>
      <c r="E2409" s="3" t="s">
        <v>84</v>
      </c>
      <c r="F2409" t="s">
        <v>85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4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30</v>
      </c>
      <c r="AF2409">
        <v>4</v>
      </c>
      <c r="AG2409">
        <v>13</v>
      </c>
      <c r="AH2409" t="s">
        <v>160</v>
      </c>
      <c r="AI2409">
        <v>0</v>
      </c>
      <c r="AJ2409">
        <v>0</v>
      </c>
    </row>
    <row r="2410" spans="1:36" x14ac:dyDescent="0.25">
      <c r="A2410" s="3" t="s">
        <v>149</v>
      </c>
      <c r="B2410" s="3" t="s">
        <v>120</v>
      </c>
      <c r="C2410" s="3" t="s">
        <v>346</v>
      </c>
      <c r="D2410" s="3">
        <v>2018</v>
      </c>
      <c r="E2410" s="3" t="s">
        <v>86</v>
      </c>
      <c r="F2410" t="s">
        <v>87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1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4</v>
      </c>
      <c r="AF2410">
        <v>1</v>
      </c>
      <c r="AG2410">
        <v>9</v>
      </c>
      <c r="AH2410" t="s">
        <v>162</v>
      </c>
      <c r="AI2410">
        <v>0</v>
      </c>
      <c r="AJ2410">
        <v>0</v>
      </c>
    </row>
    <row r="2411" spans="1:36" x14ac:dyDescent="0.25">
      <c r="A2411" s="3" t="s">
        <v>149</v>
      </c>
      <c r="B2411" s="3" t="s">
        <v>120</v>
      </c>
      <c r="C2411" s="3" t="s">
        <v>346</v>
      </c>
      <c r="D2411" s="3">
        <v>2018</v>
      </c>
      <c r="E2411" s="3" t="s">
        <v>88</v>
      </c>
      <c r="F2411" t="s">
        <v>89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15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26</v>
      </c>
      <c r="AF2411">
        <v>15</v>
      </c>
      <c r="AG2411">
        <v>15</v>
      </c>
      <c r="AH2411" t="s">
        <v>162</v>
      </c>
      <c r="AI2411">
        <v>0</v>
      </c>
      <c r="AJ2411">
        <v>0</v>
      </c>
    </row>
    <row r="2412" spans="1:36" x14ac:dyDescent="0.25">
      <c r="A2412" s="3" t="s">
        <v>149</v>
      </c>
      <c r="B2412" s="3" t="s">
        <v>120</v>
      </c>
      <c r="C2412" s="3" t="s">
        <v>346</v>
      </c>
      <c r="D2412" s="3">
        <v>2018</v>
      </c>
      <c r="E2412" s="3" t="s">
        <v>90</v>
      </c>
      <c r="F2412" t="s">
        <v>91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 t="s">
        <v>13</v>
      </c>
      <c r="AI2412">
        <v>0</v>
      </c>
      <c r="AJ2412">
        <v>0</v>
      </c>
    </row>
    <row r="2413" spans="1:36" x14ac:dyDescent="0.25">
      <c r="A2413" s="3" t="s">
        <v>149</v>
      </c>
      <c r="B2413" s="3" t="s">
        <v>120</v>
      </c>
      <c r="C2413" s="3" t="s">
        <v>346</v>
      </c>
      <c r="D2413" s="3">
        <v>2018</v>
      </c>
      <c r="E2413" s="3" t="s">
        <v>92</v>
      </c>
      <c r="F2413" t="s">
        <v>93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 t="s">
        <v>13</v>
      </c>
      <c r="AI2413">
        <v>0</v>
      </c>
      <c r="AJ2413">
        <v>0</v>
      </c>
    </row>
    <row r="2414" spans="1:36" x14ac:dyDescent="0.25">
      <c r="A2414" s="3" t="s">
        <v>149</v>
      </c>
      <c r="B2414" s="3" t="s">
        <v>120</v>
      </c>
      <c r="C2414" s="3" t="s">
        <v>346</v>
      </c>
      <c r="D2414" s="3">
        <v>2018</v>
      </c>
      <c r="E2414" s="3">
        <v>15</v>
      </c>
      <c r="F2414" t="s">
        <v>94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23</v>
      </c>
      <c r="AF2414">
        <v>0</v>
      </c>
      <c r="AG2414">
        <v>32</v>
      </c>
      <c r="AH2414" t="s">
        <v>160</v>
      </c>
      <c r="AI2414">
        <v>0</v>
      </c>
      <c r="AJ2414">
        <v>0</v>
      </c>
    </row>
    <row r="2415" spans="1:36" x14ac:dyDescent="0.25">
      <c r="A2415" s="3" t="s">
        <v>149</v>
      </c>
      <c r="B2415" s="3" t="s">
        <v>120</v>
      </c>
      <c r="C2415" s="3" t="s">
        <v>346</v>
      </c>
      <c r="D2415" s="3">
        <v>2018</v>
      </c>
      <c r="E2415" s="3" t="s">
        <v>95</v>
      </c>
      <c r="F2415" t="s">
        <v>96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7</v>
      </c>
      <c r="AF2415">
        <v>0</v>
      </c>
      <c r="AG2415">
        <v>0</v>
      </c>
      <c r="AH2415" t="s">
        <v>13</v>
      </c>
      <c r="AI2415">
        <v>0</v>
      </c>
      <c r="AJ2415">
        <v>0</v>
      </c>
    </row>
    <row r="2416" spans="1:36" x14ac:dyDescent="0.25">
      <c r="A2416" s="3" t="s">
        <v>149</v>
      </c>
      <c r="B2416" s="3" t="s">
        <v>120</v>
      </c>
      <c r="C2416" s="3" t="s">
        <v>346</v>
      </c>
      <c r="D2416" s="3">
        <v>2018</v>
      </c>
      <c r="E2416" s="3">
        <v>0</v>
      </c>
      <c r="F2416" t="s">
        <v>97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</row>
    <row r="2417" spans="1:36" x14ac:dyDescent="0.25">
      <c r="A2417" s="3" t="s">
        <v>149</v>
      </c>
      <c r="B2417" s="3" t="s">
        <v>120</v>
      </c>
      <c r="C2417" s="3" t="s">
        <v>346</v>
      </c>
      <c r="D2417" s="3">
        <v>2018</v>
      </c>
      <c r="E2417" s="3">
        <v>0</v>
      </c>
      <c r="F2417" t="s">
        <v>98</v>
      </c>
      <c r="G2417">
        <v>0</v>
      </c>
      <c r="H2417">
        <v>0</v>
      </c>
      <c r="I2417">
        <v>0</v>
      </c>
      <c r="J2417">
        <v>19</v>
      </c>
      <c r="K2417">
        <v>0</v>
      </c>
      <c r="L2417">
        <v>17</v>
      </c>
      <c r="M2417">
        <v>0</v>
      </c>
      <c r="N2417">
        <v>19</v>
      </c>
      <c r="O2417">
        <v>0</v>
      </c>
      <c r="P2417">
        <v>20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81</v>
      </c>
      <c r="AF2417">
        <v>75</v>
      </c>
      <c r="AG2417">
        <v>127</v>
      </c>
      <c r="AH2417" t="s">
        <v>160</v>
      </c>
      <c r="AI2417">
        <v>0</v>
      </c>
      <c r="AJ2417">
        <v>0</v>
      </c>
    </row>
    <row r="2418" spans="1:36" x14ac:dyDescent="0.25">
      <c r="A2418" s="3" t="s">
        <v>149</v>
      </c>
      <c r="B2418" s="3" t="s">
        <v>120</v>
      </c>
      <c r="C2418" s="3" t="s">
        <v>346</v>
      </c>
      <c r="D2418" s="3">
        <v>2018</v>
      </c>
      <c r="E2418" s="3">
        <v>0</v>
      </c>
      <c r="F2418" t="s">
        <v>99</v>
      </c>
      <c r="G2418">
        <v>0</v>
      </c>
      <c r="H2418">
        <v>0</v>
      </c>
      <c r="I2418">
        <v>0</v>
      </c>
      <c r="J2418">
        <v>43</v>
      </c>
      <c r="K2418">
        <v>0</v>
      </c>
      <c r="L2418">
        <v>32</v>
      </c>
      <c r="M2418">
        <v>0</v>
      </c>
      <c r="N2418">
        <v>30</v>
      </c>
      <c r="O2418">
        <v>0</v>
      </c>
      <c r="P2418">
        <v>28</v>
      </c>
      <c r="Q2418">
        <v>0</v>
      </c>
      <c r="R2418">
        <v>1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61</v>
      </c>
      <c r="AF2418">
        <v>134</v>
      </c>
      <c r="AG2418">
        <v>243</v>
      </c>
      <c r="AH2418" t="s">
        <v>160</v>
      </c>
      <c r="AI2418">
        <v>0</v>
      </c>
      <c r="AJ2418">
        <v>0</v>
      </c>
    </row>
    <row r="2419" spans="1:36" x14ac:dyDescent="0.25">
      <c r="A2419" s="3" t="s">
        <v>149</v>
      </c>
      <c r="B2419" s="3" t="s">
        <v>120</v>
      </c>
      <c r="C2419" s="3" t="s">
        <v>346</v>
      </c>
      <c r="D2419" s="3">
        <v>2018</v>
      </c>
      <c r="E2419" s="3">
        <v>0</v>
      </c>
      <c r="F2419" t="s">
        <v>100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 t="s">
        <v>13</v>
      </c>
      <c r="AI2419">
        <v>0</v>
      </c>
      <c r="AJ2419">
        <v>0</v>
      </c>
    </row>
    <row r="2420" spans="1:36" x14ac:dyDescent="0.25">
      <c r="A2420" s="3" t="s">
        <v>149</v>
      </c>
      <c r="B2420" s="3" t="s">
        <v>120</v>
      </c>
      <c r="C2420" s="3" t="s">
        <v>346</v>
      </c>
      <c r="D2420" s="3">
        <v>2018</v>
      </c>
      <c r="E2420" s="3">
        <v>0</v>
      </c>
      <c r="F2420" t="s">
        <v>101</v>
      </c>
      <c r="G2420">
        <v>0</v>
      </c>
      <c r="H2420">
        <v>0</v>
      </c>
      <c r="I2420">
        <v>0</v>
      </c>
      <c r="J2420">
        <v>21</v>
      </c>
      <c r="K2420">
        <v>0</v>
      </c>
      <c r="L2420">
        <v>18</v>
      </c>
      <c r="M2420">
        <v>0</v>
      </c>
      <c r="N2420">
        <v>21</v>
      </c>
      <c r="O2420">
        <v>0</v>
      </c>
      <c r="P2420">
        <v>22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68</v>
      </c>
      <c r="AF2420">
        <v>82</v>
      </c>
      <c r="AG2420">
        <v>146</v>
      </c>
      <c r="AH2420" t="s">
        <v>160</v>
      </c>
      <c r="AI2420">
        <v>0</v>
      </c>
      <c r="AJ2420">
        <v>0</v>
      </c>
    </row>
    <row r="2421" spans="1:36" x14ac:dyDescent="0.25">
      <c r="A2421" s="3" t="s">
        <v>149</v>
      </c>
      <c r="B2421" s="3" t="s">
        <v>120</v>
      </c>
      <c r="C2421" s="3" t="s">
        <v>346</v>
      </c>
      <c r="D2421" s="3">
        <v>2018</v>
      </c>
      <c r="E2421" s="3">
        <v>0</v>
      </c>
      <c r="F2421" t="s">
        <v>102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20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60</v>
      </c>
      <c r="AF2421">
        <v>20</v>
      </c>
      <c r="AG2421">
        <v>74</v>
      </c>
      <c r="AH2421" t="s">
        <v>160</v>
      </c>
      <c r="AI2421">
        <v>0</v>
      </c>
      <c r="AJ2421">
        <v>0</v>
      </c>
    </row>
    <row r="2422" spans="1:36" x14ac:dyDescent="0.25">
      <c r="A2422" s="3" t="s">
        <v>149</v>
      </c>
      <c r="B2422" s="3" t="s">
        <v>120</v>
      </c>
      <c r="C2422" s="3" t="s">
        <v>346</v>
      </c>
      <c r="D2422" s="3">
        <v>2018</v>
      </c>
      <c r="E2422" s="3">
        <v>0</v>
      </c>
      <c r="F2422" t="s">
        <v>103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7</v>
      </c>
      <c r="AF2422">
        <v>0</v>
      </c>
      <c r="AG2422">
        <v>0</v>
      </c>
      <c r="AH2422" t="s">
        <v>160</v>
      </c>
      <c r="AI2422">
        <v>0</v>
      </c>
      <c r="AJ2422">
        <v>0</v>
      </c>
    </row>
    <row r="2423" spans="1:36" x14ac:dyDescent="0.25">
      <c r="A2423" s="3" t="s">
        <v>149</v>
      </c>
      <c r="B2423" s="3" t="s">
        <v>120</v>
      </c>
      <c r="C2423" s="3" t="s">
        <v>346</v>
      </c>
      <c r="D2423" s="3">
        <v>2018</v>
      </c>
      <c r="E2423" s="3">
        <v>0</v>
      </c>
      <c r="F2423" t="s">
        <v>104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</row>
    <row r="2424" spans="1:36" x14ac:dyDescent="0.25">
      <c r="A2424" s="3" t="s">
        <v>149</v>
      </c>
      <c r="B2424" s="3" t="s">
        <v>120</v>
      </c>
      <c r="C2424" s="3" t="s">
        <v>346</v>
      </c>
      <c r="D2424" s="3">
        <v>2018</v>
      </c>
      <c r="E2424" s="3">
        <v>16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 t="s">
        <v>13</v>
      </c>
      <c r="AI2424">
        <v>0</v>
      </c>
      <c r="AJ2424">
        <v>0</v>
      </c>
    </row>
    <row r="2425" spans="1:36" x14ac:dyDescent="0.25">
      <c r="A2425" s="3" t="s">
        <v>149</v>
      </c>
      <c r="B2425" s="3" t="s">
        <v>120</v>
      </c>
      <c r="C2425" s="3" t="s">
        <v>346</v>
      </c>
      <c r="D2425" s="3">
        <v>2018</v>
      </c>
      <c r="E2425" s="3">
        <v>17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 t="s">
        <v>13</v>
      </c>
      <c r="AI2425">
        <v>0</v>
      </c>
      <c r="AJ2425">
        <v>0</v>
      </c>
    </row>
    <row r="2426" spans="1:36" x14ac:dyDescent="0.25">
      <c r="A2426" s="3" t="s">
        <v>149</v>
      </c>
      <c r="B2426" s="3" t="s">
        <v>120</v>
      </c>
      <c r="C2426" s="3" t="s">
        <v>346</v>
      </c>
      <c r="D2426" s="3">
        <v>2018</v>
      </c>
      <c r="E2426" s="3">
        <v>18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 t="s">
        <v>13</v>
      </c>
      <c r="AI2426">
        <v>0</v>
      </c>
      <c r="AJ2426">
        <v>0</v>
      </c>
    </row>
    <row r="2427" spans="1:36" x14ac:dyDescent="0.25">
      <c r="A2427" s="3" t="s">
        <v>149</v>
      </c>
      <c r="B2427" s="3" t="s">
        <v>120</v>
      </c>
      <c r="C2427" s="3" t="s">
        <v>346</v>
      </c>
      <c r="D2427" s="3">
        <v>2018</v>
      </c>
      <c r="E2427" s="3">
        <v>19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 t="s">
        <v>13</v>
      </c>
      <c r="AI2427">
        <v>0</v>
      </c>
      <c r="AJ2427">
        <v>0</v>
      </c>
    </row>
    <row r="2428" spans="1:36" x14ac:dyDescent="0.25">
      <c r="A2428" s="3" t="s">
        <v>149</v>
      </c>
      <c r="B2428" s="3" t="s">
        <v>120</v>
      </c>
      <c r="C2428" s="3" t="s">
        <v>346</v>
      </c>
      <c r="D2428" s="3">
        <v>2018</v>
      </c>
      <c r="E2428" s="3">
        <v>20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 t="s">
        <v>13</v>
      </c>
      <c r="AI2428">
        <v>0</v>
      </c>
      <c r="AJ2428">
        <v>0</v>
      </c>
    </row>
    <row r="2429" spans="1:36" x14ac:dyDescent="0.25">
      <c r="A2429" s="3" t="s">
        <v>149</v>
      </c>
      <c r="B2429" s="3" t="s">
        <v>120</v>
      </c>
      <c r="C2429" s="3" t="s">
        <v>346</v>
      </c>
      <c r="D2429" s="3">
        <v>2018</v>
      </c>
      <c r="E2429" s="3">
        <v>21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 t="s">
        <v>13</v>
      </c>
      <c r="AI2429">
        <v>0</v>
      </c>
      <c r="AJ2429">
        <v>0</v>
      </c>
    </row>
    <row r="2430" spans="1:36" x14ac:dyDescent="0.25">
      <c r="A2430" s="3" t="s">
        <v>149</v>
      </c>
      <c r="B2430" s="3" t="s">
        <v>120</v>
      </c>
      <c r="C2430" s="3" t="s">
        <v>346</v>
      </c>
      <c r="D2430" s="3">
        <v>2018</v>
      </c>
      <c r="E2430" s="3">
        <v>22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 t="s">
        <v>13</v>
      </c>
      <c r="AI2430">
        <v>0</v>
      </c>
      <c r="AJ2430">
        <v>0</v>
      </c>
    </row>
    <row r="2431" spans="1:36" x14ac:dyDescent="0.25">
      <c r="A2431" s="3" t="s">
        <v>149</v>
      </c>
      <c r="B2431" s="3" t="s">
        <v>120</v>
      </c>
      <c r="C2431" s="3" t="s">
        <v>346</v>
      </c>
      <c r="D2431" s="3">
        <v>2018</v>
      </c>
      <c r="E2431" s="3">
        <v>23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 t="s">
        <v>13</v>
      </c>
      <c r="AI2431">
        <v>0</v>
      </c>
      <c r="AJ2431">
        <v>0</v>
      </c>
    </row>
    <row r="2432" spans="1:36" x14ac:dyDescent="0.25">
      <c r="A2432" s="3" t="s">
        <v>149</v>
      </c>
      <c r="B2432" s="3" t="s">
        <v>120</v>
      </c>
      <c r="C2432" s="3" t="s">
        <v>346</v>
      </c>
      <c r="D2432" s="3">
        <v>2018</v>
      </c>
      <c r="E2432" s="3">
        <v>24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 t="s">
        <v>13</v>
      </c>
      <c r="AI2432">
        <v>0</v>
      </c>
      <c r="AJ2432">
        <v>0</v>
      </c>
    </row>
    <row r="2433" spans="1:36" x14ac:dyDescent="0.25">
      <c r="A2433" s="3" t="s">
        <v>149</v>
      </c>
      <c r="B2433" s="3" t="s">
        <v>120</v>
      </c>
      <c r="C2433" s="3" t="s">
        <v>346</v>
      </c>
      <c r="D2433" s="3">
        <v>2018</v>
      </c>
      <c r="E2433" s="3">
        <v>25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 t="s">
        <v>13</v>
      </c>
      <c r="AI2433">
        <v>0</v>
      </c>
      <c r="AJ2433">
        <v>0</v>
      </c>
    </row>
    <row r="2434" spans="1:36" x14ac:dyDescent="0.25">
      <c r="A2434" s="3" t="s">
        <v>149</v>
      </c>
      <c r="B2434" s="3" t="s">
        <v>119</v>
      </c>
      <c r="C2434" s="3" t="s">
        <v>348</v>
      </c>
      <c r="D2434" s="3">
        <v>2018</v>
      </c>
      <c r="E2434" s="3">
        <v>0</v>
      </c>
      <c r="F2434" t="s">
        <v>12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</row>
    <row r="2435" spans="1:36" x14ac:dyDescent="0.25">
      <c r="A2435" s="3" t="s">
        <v>149</v>
      </c>
      <c r="B2435" s="3" t="s">
        <v>119</v>
      </c>
      <c r="C2435" s="3" t="s">
        <v>348</v>
      </c>
      <c r="D2435" s="3">
        <v>2018</v>
      </c>
      <c r="E2435" s="3">
        <v>1</v>
      </c>
      <c r="F2435" t="s">
        <v>14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 t="s">
        <v>13</v>
      </c>
      <c r="AI2435">
        <v>0</v>
      </c>
      <c r="AJ2435">
        <v>0</v>
      </c>
    </row>
    <row r="2436" spans="1:36" x14ac:dyDescent="0.25">
      <c r="A2436" s="3" t="s">
        <v>149</v>
      </c>
      <c r="B2436" s="3" t="s">
        <v>119</v>
      </c>
      <c r="C2436" s="3" t="s">
        <v>348</v>
      </c>
      <c r="D2436" s="3">
        <v>2018</v>
      </c>
      <c r="E2436" s="3" t="s">
        <v>15</v>
      </c>
      <c r="F2436" t="s">
        <v>16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 t="s">
        <v>13</v>
      </c>
      <c r="AI2436">
        <v>0</v>
      </c>
      <c r="AJ2436">
        <v>0</v>
      </c>
    </row>
    <row r="2437" spans="1:36" x14ac:dyDescent="0.25">
      <c r="A2437" s="3" t="s">
        <v>149</v>
      </c>
      <c r="B2437" s="3" t="s">
        <v>119</v>
      </c>
      <c r="C2437" s="3" t="s">
        <v>348</v>
      </c>
      <c r="D2437" s="3">
        <v>2018</v>
      </c>
      <c r="E2437" s="3" t="s">
        <v>17</v>
      </c>
      <c r="F2437" t="s">
        <v>18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 t="s">
        <v>13</v>
      </c>
      <c r="AI2437">
        <v>0</v>
      </c>
      <c r="AJ2437">
        <v>0</v>
      </c>
    </row>
    <row r="2438" spans="1:36" x14ac:dyDescent="0.25">
      <c r="A2438" s="3" t="s">
        <v>149</v>
      </c>
      <c r="B2438" s="3" t="s">
        <v>119</v>
      </c>
      <c r="C2438" s="3" t="s">
        <v>348</v>
      </c>
      <c r="D2438" s="3">
        <v>2018</v>
      </c>
      <c r="E2438" s="3" t="s">
        <v>19</v>
      </c>
      <c r="F2438" t="s">
        <v>20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 t="s">
        <v>13</v>
      </c>
      <c r="AI2438">
        <v>0</v>
      </c>
      <c r="AJ2438">
        <v>0</v>
      </c>
    </row>
    <row r="2439" spans="1:36" x14ac:dyDescent="0.25">
      <c r="A2439" s="3" t="s">
        <v>149</v>
      </c>
      <c r="B2439" s="3" t="s">
        <v>119</v>
      </c>
      <c r="C2439" s="3" t="s">
        <v>348</v>
      </c>
      <c r="D2439" s="3">
        <v>2018</v>
      </c>
      <c r="E2439" s="3">
        <v>2</v>
      </c>
      <c r="F2439" t="s">
        <v>21</v>
      </c>
      <c r="G2439">
        <v>0</v>
      </c>
      <c r="H2439">
        <v>0</v>
      </c>
      <c r="I2439">
        <v>0</v>
      </c>
      <c r="J2439">
        <v>5</v>
      </c>
      <c r="K2439">
        <v>0</v>
      </c>
      <c r="L2439">
        <v>3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8</v>
      </c>
      <c r="AG2439">
        <v>8</v>
      </c>
      <c r="AH2439" t="s">
        <v>13</v>
      </c>
      <c r="AI2439">
        <v>0</v>
      </c>
      <c r="AJ2439">
        <v>0</v>
      </c>
    </row>
    <row r="2440" spans="1:36" x14ac:dyDescent="0.25">
      <c r="A2440" s="3" t="s">
        <v>149</v>
      </c>
      <c r="B2440" s="3" t="s">
        <v>119</v>
      </c>
      <c r="C2440" s="3" t="s">
        <v>348</v>
      </c>
      <c r="D2440" s="3">
        <v>2018</v>
      </c>
      <c r="E2440" s="3" t="s">
        <v>22</v>
      </c>
      <c r="F2440" t="s">
        <v>16</v>
      </c>
      <c r="G2440">
        <v>0</v>
      </c>
      <c r="H2440">
        <v>0</v>
      </c>
      <c r="I2440">
        <v>0</v>
      </c>
      <c r="J2440">
        <v>3</v>
      </c>
      <c r="K2440">
        <v>0</v>
      </c>
      <c r="L2440">
        <v>2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5</v>
      </c>
      <c r="AG2440">
        <v>5</v>
      </c>
      <c r="AH2440" t="s">
        <v>13</v>
      </c>
      <c r="AI2440">
        <v>0</v>
      </c>
      <c r="AJ2440">
        <v>0</v>
      </c>
    </row>
    <row r="2441" spans="1:36" x14ac:dyDescent="0.25">
      <c r="A2441" s="3" t="s">
        <v>149</v>
      </c>
      <c r="B2441" s="3" t="s">
        <v>119</v>
      </c>
      <c r="C2441" s="3" t="s">
        <v>348</v>
      </c>
      <c r="D2441" s="3">
        <v>2018</v>
      </c>
      <c r="E2441" s="3" t="s">
        <v>23</v>
      </c>
      <c r="F2441" t="s">
        <v>20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 t="s">
        <v>13</v>
      </c>
      <c r="AI2441">
        <v>0</v>
      </c>
      <c r="AJ2441">
        <v>0</v>
      </c>
    </row>
    <row r="2442" spans="1:36" x14ac:dyDescent="0.25">
      <c r="A2442" s="3" t="s">
        <v>149</v>
      </c>
      <c r="B2442" s="3" t="s">
        <v>119</v>
      </c>
      <c r="C2442" s="3" t="s">
        <v>348</v>
      </c>
      <c r="D2442" s="3">
        <v>2018</v>
      </c>
      <c r="E2442" s="3">
        <v>3</v>
      </c>
      <c r="F2442" t="s">
        <v>24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1</v>
      </c>
      <c r="M2442">
        <v>0</v>
      </c>
      <c r="N2442">
        <v>4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5</v>
      </c>
      <c r="AG2442">
        <v>5</v>
      </c>
      <c r="AH2442" t="s">
        <v>13</v>
      </c>
      <c r="AI2442">
        <v>0</v>
      </c>
      <c r="AJ2442">
        <v>0</v>
      </c>
    </row>
    <row r="2443" spans="1:36" x14ac:dyDescent="0.25">
      <c r="A2443" s="3" t="s">
        <v>149</v>
      </c>
      <c r="B2443" s="3" t="s">
        <v>119</v>
      </c>
      <c r="C2443" s="3" t="s">
        <v>348</v>
      </c>
      <c r="D2443" s="3">
        <v>2018</v>
      </c>
      <c r="E2443" s="3" t="s">
        <v>25</v>
      </c>
      <c r="F2443" t="s">
        <v>16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 t="s">
        <v>13</v>
      </c>
      <c r="AI2443">
        <v>0</v>
      </c>
      <c r="AJ2443">
        <v>0</v>
      </c>
    </row>
    <row r="2444" spans="1:36" x14ac:dyDescent="0.25">
      <c r="A2444" s="3" t="s">
        <v>149</v>
      </c>
      <c r="B2444" s="3" t="s">
        <v>119</v>
      </c>
      <c r="C2444" s="3" t="s">
        <v>348</v>
      </c>
      <c r="D2444" s="3">
        <v>2018</v>
      </c>
      <c r="E2444" s="3" t="s">
        <v>26</v>
      </c>
      <c r="F2444" t="s">
        <v>20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 t="s">
        <v>13</v>
      </c>
      <c r="AI2444">
        <v>0</v>
      </c>
      <c r="AJ2444">
        <v>0</v>
      </c>
    </row>
    <row r="2445" spans="1:36" x14ac:dyDescent="0.25">
      <c r="A2445" s="3" t="s">
        <v>149</v>
      </c>
      <c r="B2445" s="3" t="s">
        <v>119</v>
      </c>
      <c r="C2445" s="3" t="s">
        <v>348</v>
      </c>
      <c r="D2445" s="3">
        <v>2018</v>
      </c>
      <c r="E2445" s="3">
        <v>4</v>
      </c>
      <c r="F2445" t="s">
        <v>27</v>
      </c>
      <c r="G2445">
        <v>0</v>
      </c>
      <c r="H2445">
        <v>1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4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5</v>
      </c>
      <c r="AG2445">
        <v>5</v>
      </c>
      <c r="AH2445" t="s">
        <v>13</v>
      </c>
      <c r="AI2445">
        <v>0</v>
      </c>
      <c r="AJ2445">
        <v>0</v>
      </c>
    </row>
    <row r="2446" spans="1:36" x14ac:dyDescent="0.25">
      <c r="A2446" s="3" t="s">
        <v>149</v>
      </c>
      <c r="B2446" s="3" t="s">
        <v>119</v>
      </c>
      <c r="C2446" s="3" t="s">
        <v>348</v>
      </c>
      <c r="D2446" s="3">
        <v>2018</v>
      </c>
      <c r="E2446" s="3" t="s">
        <v>28</v>
      </c>
      <c r="F2446" t="s">
        <v>16</v>
      </c>
      <c r="G2446">
        <v>0</v>
      </c>
      <c r="H2446">
        <v>1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1</v>
      </c>
      <c r="AG2446">
        <v>1</v>
      </c>
      <c r="AH2446" t="s">
        <v>13</v>
      </c>
      <c r="AI2446">
        <v>0</v>
      </c>
      <c r="AJ2446">
        <v>0</v>
      </c>
    </row>
    <row r="2447" spans="1:36" x14ac:dyDescent="0.25">
      <c r="A2447" s="3" t="s">
        <v>149</v>
      </c>
      <c r="B2447" s="3" t="s">
        <v>119</v>
      </c>
      <c r="C2447" s="3" t="s">
        <v>348</v>
      </c>
      <c r="D2447" s="3">
        <v>2018</v>
      </c>
      <c r="E2447" s="3" t="s">
        <v>29</v>
      </c>
      <c r="F2447" t="s">
        <v>20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 t="s">
        <v>13</v>
      </c>
      <c r="AI2447">
        <v>0</v>
      </c>
      <c r="AJ2447">
        <v>0</v>
      </c>
    </row>
    <row r="2448" spans="1:36" x14ac:dyDescent="0.25">
      <c r="A2448" s="3" t="s">
        <v>149</v>
      </c>
      <c r="B2448" s="3" t="s">
        <v>119</v>
      </c>
      <c r="C2448" s="3" t="s">
        <v>348</v>
      </c>
      <c r="D2448" s="3">
        <v>2018</v>
      </c>
      <c r="E2448" s="3">
        <v>5</v>
      </c>
      <c r="F2448" t="s">
        <v>30</v>
      </c>
      <c r="G2448">
        <v>0</v>
      </c>
      <c r="H2448">
        <v>17</v>
      </c>
      <c r="I2448">
        <v>0</v>
      </c>
      <c r="J2448">
        <v>17</v>
      </c>
      <c r="K2448">
        <v>0</v>
      </c>
      <c r="L2448">
        <v>14</v>
      </c>
      <c r="M2448">
        <v>0</v>
      </c>
      <c r="N2448">
        <v>20</v>
      </c>
      <c r="O2448">
        <v>0</v>
      </c>
      <c r="P2448">
        <v>18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86</v>
      </c>
      <c r="AG2448">
        <v>117</v>
      </c>
      <c r="AH2448" t="s">
        <v>13</v>
      </c>
      <c r="AI2448">
        <v>0</v>
      </c>
      <c r="AJ2448">
        <v>0</v>
      </c>
    </row>
    <row r="2449" spans="1:36" x14ac:dyDescent="0.25">
      <c r="A2449" s="3" t="s">
        <v>149</v>
      </c>
      <c r="B2449" s="3" t="s">
        <v>119</v>
      </c>
      <c r="C2449" s="3" t="s">
        <v>348</v>
      </c>
      <c r="D2449" s="3">
        <v>2018</v>
      </c>
      <c r="E2449" s="3" t="s">
        <v>31</v>
      </c>
      <c r="F2449" t="s">
        <v>32</v>
      </c>
      <c r="G2449">
        <v>0</v>
      </c>
      <c r="H2449">
        <v>17</v>
      </c>
      <c r="I2449">
        <v>0</v>
      </c>
      <c r="J2449">
        <v>17</v>
      </c>
      <c r="K2449">
        <v>0</v>
      </c>
      <c r="L2449">
        <v>14</v>
      </c>
      <c r="M2449">
        <v>0</v>
      </c>
      <c r="N2449">
        <v>20</v>
      </c>
      <c r="O2449">
        <v>0</v>
      </c>
      <c r="P2449">
        <v>18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86</v>
      </c>
      <c r="AG2449">
        <v>117</v>
      </c>
      <c r="AH2449" t="s">
        <v>13</v>
      </c>
      <c r="AI2449">
        <v>0</v>
      </c>
      <c r="AJ2449">
        <v>0</v>
      </c>
    </row>
    <row r="2450" spans="1:36" x14ac:dyDescent="0.25">
      <c r="A2450" s="3" t="s">
        <v>149</v>
      </c>
      <c r="B2450" s="3" t="s">
        <v>119</v>
      </c>
      <c r="C2450" s="3" t="s">
        <v>348</v>
      </c>
      <c r="D2450" s="3">
        <v>2018</v>
      </c>
      <c r="E2450" s="3" t="s">
        <v>33</v>
      </c>
      <c r="F2450" t="s">
        <v>34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 t="s">
        <v>13</v>
      </c>
      <c r="AI2450">
        <v>0</v>
      </c>
      <c r="AJ2450">
        <v>0</v>
      </c>
    </row>
    <row r="2451" spans="1:36" x14ac:dyDescent="0.25">
      <c r="A2451" s="3" t="s">
        <v>149</v>
      </c>
      <c r="B2451" s="3" t="s">
        <v>119</v>
      </c>
      <c r="C2451" s="3" t="s">
        <v>348</v>
      </c>
      <c r="D2451" s="3">
        <v>2018</v>
      </c>
      <c r="E2451" s="3" t="s">
        <v>35</v>
      </c>
      <c r="F2451" t="s">
        <v>36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 t="s">
        <v>13</v>
      </c>
      <c r="AI2451">
        <v>0</v>
      </c>
      <c r="AJ2451">
        <v>0</v>
      </c>
    </row>
    <row r="2452" spans="1:36" x14ac:dyDescent="0.25">
      <c r="A2452" s="3" t="s">
        <v>149</v>
      </c>
      <c r="B2452" s="3" t="s">
        <v>119</v>
      </c>
      <c r="C2452" s="3" t="s">
        <v>348</v>
      </c>
      <c r="D2452" s="3">
        <v>2018</v>
      </c>
      <c r="E2452" s="3" t="s">
        <v>37</v>
      </c>
      <c r="F2452" t="s">
        <v>38</v>
      </c>
      <c r="G2452">
        <v>0</v>
      </c>
      <c r="H2452">
        <v>17</v>
      </c>
      <c r="I2452">
        <v>0</v>
      </c>
      <c r="J2452">
        <v>17</v>
      </c>
      <c r="K2452">
        <v>0</v>
      </c>
      <c r="L2452">
        <v>14</v>
      </c>
      <c r="M2452">
        <v>0</v>
      </c>
      <c r="N2452">
        <v>19</v>
      </c>
      <c r="O2452">
        <v>0</v>
      </c>
      <c r="P2452">
        <v>18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85</v>
      </c>
      <c r="AG2452">
        <v>111</v>
      </c>
      <c r="AH2452" t="s">
        <v>13</v>
      </c>
      <c r="AI2452">
        <v>0</v>
      </c>
      <c r="AJ2452">
        <v>0</v>
      </c>
    </row>
    <row r="2453" spans="1:36" x14ac:dyDescent="0.25">
      <c r="A2453" s="3" t="s">
        <v>149</v>
      </c>
      <c r="B2453" s="3" t="s">
        <v>119</v>
      </c>
      <c r="C2453" s="3" t="s">
        <v>348</v>
      </c>
      <c r="D2453" s="3">
        <v>2018</v>
      </c>
      <c r="E2453" s="3" t="s">
        <v>39</v>
      </c>
      <c r="F2453" t="s">
        <v>40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 t="s">
        <v>13</v>
      </c>
      <c r="AI2453">
        <v>0</v>
      </c>
      <c r="AJ2453">
        <v>0</v>
      </c>
    </row>
    <row r="2454" spans="1:36" x14ac:dyDescent="0.25">
      <c r="A2454" s="3" t="s">
        <v>149</v>
      </c>
      <c r="B2454" s="3" t="s">
        <v>119</v>
      </c>
      <c r="C2454" s="3" t="s">
        <v>348</v>
      </c>
      <c r="D2454" s="3">
        <v>2018</v>
      </c>
      <c r="E2454" s="3" t="s">
        <v>41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 t="s">
        <v>13</v>
      </c>
      <c r="AI2454">
        <v>0</v>
      </c>
      <c r="AJ2454">
        <v>0</v>
      </c>
    </row>
    <row r="2455" spans="1:36" x14ac:dyDescent="0.25">
      <c r="A2455" s="3" t="s">
        <v>149</v>
      </c>
      <c r="B2455" s="3" t="s">
        <v>119</v>
      </c>
      <c r="C2455" s="3" t="s">
        <v>348</v>
      </c>
      <c r="D2455" s="3">
        <v>2018</v>
      </c>
      <c r="E2455" s="3">
        <v>6</v>
      </c>
      <c r="F2455" t="s">
        <v>42</v>
      </c>
      <c r="G2455">
        <v>0</v>
      </c>
      <c r="H2455">
        <v>1</v>
      </c>
      <c r="I2455">
        <v>0</v>
      </c>
      <c r="J2455">
        <v>2</v>
      </c>
      <c r="K2455">
        <v>0</v>
      </c>
      <c r="L2455">
        <v>100</v>
      </c>
      <c r="M2455">
        <v>0</v>
      </c>
      <c r="N2455">
        <v>5</v>
      </c>
      <c r="O2455">
        <v>0</v>
      </c>
      <c r="P2455">
        <v>4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112</v>
      </c>
      <c r="AG2455">
        <v>118</v>
      </c>
      <c r="AH2455" t="s">
        <v>13</v>
      </c>
      <c r="AI2455">
        <v>0</v>
      </c>
      <c r="AJ2455">
        <v>0</v>
      </c>
    </row>
    <row r="2456" spans="1:36" x14ac:dyDescent="0.25">
      <c r="A2456" s="3" t="s">
        <v>149</v>
      </c>
      <c r="B2456" s="3" t="s">
        <v>119</v>
      </c>
      <c r="C2456" s="3" t="s">
        <v>348</v>
      </c>
      <c r="D2456" s="3">
        <v>2018</v>
      </c>
      <c r="E2456" s="3" t="s">
        <v>43</v>
      </c>
      <c r="F2456" t="s">
        <v>44</v>
      </c>
      <c r="G2456">
        <v>0</v>
      </c>
      <c r="H2456">
        <v>3</v>
      </c>
      <c r="I2456">
        <v>0</v>
      </c>
      <c r="J2456">
        <v>4</v>
      </c>
      <c r="K2456">
        <v>0</v>
      </c>
      <c r="L2456">
        <v>16</v>
      </c>
      <c r="M2456">
        <v>0</v>
      </c>
      <c r="N2456">
        <v>9</v>
      </c>
      <c r="O2456">
        <v>0</v>
      </c>
      <c r="P2456">
        <v>7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39</v>
      </c>
      <c r="AG2456">
        <v>51</v>
      </c>
      <c r="AH2456" t="s">
        <v>13</v>
      </c>
      <c r="AI2456">
        <v>0</v>
      </c>
      <c r="AJ2456">
        <v>0</v>
      </c>
    </row>
    <row r="2457" spans="1:36" x14ac:dyDescent="0.25">
      <c r="A2457" s="3" t="s">
        <v>149</v>
      </c>
      <c r="B2457" s="3" t="s">
        <v>119</v>
      </c>
      <c r="C2457" s="3" t="s">
        <v>348</v>
      </c>
      <c r="D2457" s="3">
        <v>2018</v>
      </c>
      <c r="E2457" s="3" t="s">
        <v>45</v>
      </c>
      <c r="F2457" t="s">
        <v>46</v>
      </c>
      <c r="G2457">
        <v>0</v>
      </c>
      <c r="H2457">
        <v>2</v>
      </c>
      <c r="I2457">
        <v>0</v>
      </c>
      <c r="J2457">
        <v>3</v>
      </c>
      <c r="K2457">
        <v>0</v>
      </c>
      <c r="L2457">
        <v>9</v>
      </c>
      <c r="M2457">
        <v>0</v>
      </c>
      <c r="N2457">
        <v>6</v>
      </c>
      <c r="O2457">
        <v>0</v>
      </c>
      <c r="P2457">
        <v>5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25</v>
      </c>
      <c r="AG2457">
        <v>36</v>
      </c>
      <c r="AH2457" t="s">
        <v>13</v>
      </c>
      <c r="AI2457">
        <v>0</v>
      </c>
      <c r="AJ2457">
        <v>0</v>
      </c>
    </row>
    <row r="2458" spans="1:36" x14ac:dyDescent="0.25">
      <c r="A2458" s="3" t="s">
        <v>149</v>
      </c>
      <c r="B2458" s="3" t="s">
        <v>119</v>
      </c>
      <c r="C2458" s="3" t="s">
        <v>348</v>
      </c>
      <c r="D2458" s="3">
        <v>2018</v>
      </c>
      <c r="E2458" s="3" t="s">
        <v>47</v>
      </c>
      <c r="F2458" t="s">
        <v>48</v>
      </c>
      <c r="G2458">
        <v>0</v>
      </c>
      <c r="H2458">
        <v>0</v>
      </c>
      <c r="I2458">
        <v>0</v>
      </c>
      <c r="J2458">
        <v>1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1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2</v>
      </c>
      <c r="AG2458">
        <v>5</v>
      </c>
      <c r="AH2458" t="s">
        <v>13</v>
      </c>
      <c r="AI2458">
        <v>0</v>
      </c>
      <c r="AJ2458">
        <v>0</v>
      </c>
    </row>
    <row r="2459" spans="1:36" x14ac:dyDescent="0.25">
      <c r="A2459" s="3" t="s">
        <v>149</v>
      </c>
      <c r="B2459" s="3" t="s">
        <v>119</v>
      </c>
      <c r="C2459" s="3" t="s">
        <v>348</v>
      </c>
      <c r="D2459" s="3">
        <v>2018</v>
      </c>
      <c r="E2459" s="3">
        <v>7</v>
      </c>
      <c r="F2459" t="s">
        <v>49</v>
      </c>
      <c r="G2459">
        <v>0</v>
      </c>
      <c r="H2459">
        <v>0</v>
      </c>
      <c r="I2459">
        <v>0</v>
      </c>
      <c r="J2459">
        <v>1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1</v>
      </c>
      <c r="AG2459">
        <v>1</v>
      </c>
      <c r="AH2459" t="s">
        <v>13</v>
      </c>
      <c r="AI2459">
        <v>0</v>
      </c>
      <c r="AJ2459">
        <v>0</v>
      </c>
    </row>
    <row r="2460" spans="1:36" x14ac:dyDescent="0.25">
      <c r="A2460" s="3" t="s">
        <v>149</v>
      </c>
      <c r="B2460" s="3" t="s">
        <v>119</v>
      </c>
      <c r="C2460" s="3" t="s">
        <v>348</v>
      </c>
      <c r="D2460" s="3">
        <v>2018</v>
      </c>
      <c r="E2460" s="3" t="s">
        <v>50</v>
      </c>
      <c r="F2460" t="s">
        <v>44</v>
      </c>
      <c r="G2460">
        <v>0</v>
      </c>
      <c r="H2460">
        <v>0</v>
      </c>
      <c r="I2460">
        <v>0</v>
      </c>
      <c r="J2460">
        <v>2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2</v>
      </c>
      <c r="AG2460">
        <v>2</v>
      </c>
      <c r="AH2460" t="s">
        <v>13</v>
      </c>
      <c r="AI2460">
        <v>0</v>
      </c>
      <c r="AJ2460">
        <v>0</v>
      </c>
    </row>
    <row r="2461" spans="1:36" x14ac:dyDescent="0.25">
      <c r="A2461" s="3" t="s">
        <v>149</v>
      </c>
      <c r="B2461" s="3" t="s">
        <v>119</v>
      </c>
      <c r="C2461" s="3" t="s">
        <v>348</v>
      </c>
      <c r="D2461" s="3">
        <v>2018</v>
      </c>
      <c r="E2461" s="3" t="s">
        <v>51</v>
      </c>
      <c r="F2461" t="s">
        <v>46</v>
      </c>
      <c r="G2461">
        <v>0</v>
      </c>
      <c r="H2461">
        <v>0</v>
      </c>
      <c r="I2461">
        <v>0</v>
      </c>
      <c r="J2461">
        <v>1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1</v>
      </c>
      <c r="AG2461">
        <v>1</v>
      </c>
      <c r="AH2461" t="s">
        <v>13</v>
      </c>
      <c r="AI2461">
        <v>0</v>
      </c>
      <c r="AJ2461">
        <v>0</v>
      </c>
    </row>
    <row r="2462" spans="1:36" x14ac:dyDescent="0.25">
      <c r="A2462" s="3" t="s">
        <v>149</v>
      </c>
      <c r="B2462" s="3" t="s">
        <v>119</v>
      </c>
      <c r="C2462" s="3" t="s">
        <v>348</v>
      </c>
      <c r="D2462" s="3">
        <v>2018</v>
      </c>
      <c r="E2462" s="3" t="s">
        <v>52</v>
      </c>
      <c r="F2462" t="s">
        <v>53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 t="s">
        <v>13</v>
      </c>
      <c r="AI2462">
        <v>0</v>
      </c>
      <c r="AJ2462">
        <v>0</v>
      </c>
    </row>
    <row r="2463" spans="1:36" x14ac:dyDescent="0.25">
      <c r="A2463" s="3" t="s">
        <v>149</v>
      </c>
      <c r="B2463" s="3" t="s">
        <v>119</v>
      </c>
      <c r="C2463" s="3" t="s">
        <v>348</v>
      </c>
      <c r="D2463" s="3">
        <v>2018</v>
      </c>
      <c r="E2463" s="3">
        <v>8</v>
      </c>
      <c r="F2463" t="s">
        <v>54</v>
      </c>
      <c r="G2463">
        <v>0</v>
      </c>
      <c r="H2463">
        <v>17</v>
      </c>
      <c r="I2463">
        <v>0</v>
      </c>
      <c r="J2463">
        <v>17</v>
      </c>
      <c r="K2463">
        <v>0</v>
      </c>
      <c r="L2463">
        <v>14</v>
      </c>
      <c r="M2463">
        <v>0</v>
      </c>
      <c r="N2463">
        <v>19</v>
      </c>
      <c r="O2463">
        <v>0</v>
      </c>
      <c r="P2463">
        <v>18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85</v>
      </c>
      <c r="AG2463">
        <v>116</v>
      </c>
      <c r="AH2463" t="s">
        <v>13</v>
      </c>
      <c r="AI2463">
        <v>0</v>
      </c>
      <c r="AJ2463">
        <v>0</v>
      </c>
    </row>
    <row r="2464" spans="1:36" x14ac:dyDescent="0.25">
      <c r="A2464" s="3" t="s">
        <v>149</v>
      </c>
      <c r="B2464" s="3" t="s">
        <v>119</v>
      </c>
      <c r="C2464" s="3" t="s">
        <v>348</v>
      </c>
      <c r="D2464" s="3">
        <v>2018</v>
      </c>
      <c r="E2464" s="3" t="s">
        <v>55</v>
      </c>
      <c r="F2464" t="s">
        <v>16</v>
      </c>
      <c r="G2464">
        <v>0</v>
      </c>
      <c r="H2464">
        <v>16</v>
      </c>
      <c r="I2464">
        <v>0</v>
      </c>
      <c r="J2464">
        <v>16</v>
      </c>
      <c r="K2464">
        <v>0</v>
      </c>
      <c r="L2464">
        <v>14</v>
      </c>
      <c r="M2464">
        <v>0</v>
      </c>
      <c r="N2464">
        <v>19</v>
      </c>
      <c r="O2464">
        <v>0</v>
      </c>
      <c r="P2464">
        <v>18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83</v>
      </c>
      <c r="AG2464">
        <v>111</v>
      </c>
      <c r="AH2464" t="s">
        <v>13</v>
      </c>
      <c r="AI2464">
        <v>0</v>
      </c>
      <c r="AJ2464">
        <v>0</v>
      </c>
    </row>
    <row r="2465" spans="1:36" x14ac:dyDescent="0.25">
      <c r="A2465" s="3" t="s">
        <v>149</v>
      </c>
      <c r="B2465" s="3" t="s">
        <v>119</v>
      </c>
      <c r="C2465" s="3" t="s">
        <v>348</v>
      </c>
      <c r="D2465" s="3">
        <v>2018</v>
      </c>
      <c r="E2465" s="3" t="s">
        <v>56</v>
      </c>
      <c r="F2465" t="s">
        <v>20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 t="s">
        <v>13</v>
      </c>
      <c r="AI2465">
        <v>0</v>
      </c>
      <c r="AJ2465">
        <v>0</v>
      </c>
    </row>
    <row r="2466" spans="1:36" x14ac:dyDescent="0.25">
      <c r="A2466" s="3" t="s">
        <v>149</v>
      </c>
      <c r="B2466" s="3" t="s">
        <v>119</v>
      </c>
      <c r="C2466" s="3" t="s">
        <v>348</v>
      </c>
      <c r="D2466" s="3">
        <v>2018</v>
      </c>
      <c r="E2466" s="3" t="s">
        <v>57</v>
      </c>
      <c r="F2466" t="s">
        <v>58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 t="s">
        <v>13</v>
      </c>
      <c r="AI2466">
        <v>0</v>
      </c>
      <c r="AJ2466">
        <v>0</v>
      </c>
    </row>
    <row r="2467" spans="1:36" x14ac:dyDescent="0.25">
      <c r="A2467" s="3" t="s">
        <v>149</v>
      </c>
      <c r="B2467" s="3" t="s">
        <v>119</v>
      </c>
      <c r="C2467" s="3" t="s">
        <v>348</v>
      </c>
      <c r="D2467" s="3">
        <v>2018</v>
      </c>
      <c r="E2467" s="3">
        <v>9</v>
      </c>
      <c r="F2467" t="s">
        <v>59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18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18</v>
      </c>
      <c r="AG2467">
        <v>19</v>
      </c>
      <c r="AH2467" t="s">
        <v>13</v>
      </c>
      <c r="AI2467">
        <v>0</v>
      </c>
      <c r="AJ2467">
        <v>0</v>
      </c>
    </row>
    <row r="2468" spans="1:36" x14ac:dyDescent="0.25">
      <c r="A2468" s="3" t="s">
        <v>149</v>
      </c>
      <c r="B2468" s="3" t="s">
        <v>119</v>
      </c>
      <c r="C2468" s="3" t="s">
        <v>348</v>
      </c>
      <c r="D2468" s="3">
        <v>2018</v>
      </c>
      <c r="E2468" s="3">
        <v>10</v>
      </c>
      <c r="F2468" t="s">
        <v>60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 t="s">
        <v>13</v>
      </c>
      <c r="AI2468">
        <v>0</v>
      </c>
      <c r="AJ2468">
        <v>0</v>
      </c>
    </row>
    <row r="2469" spans="1:36" x14ac:dyDescent="0.25">
      <c r="A2469" s="3" t="s">
        <v>149</v>
      </c>
      <c r="B2469" s="3" t="s">
        <v>119</v>
      </c>
      <c r="C2469" s="3" t="s">
        <v>348</v>
      </c>
      <c r="D2469" s="3">
        <v>2018</v>
      </c>
      <c r="E2469" s="3">
        <v>11</v>
      </c>
      <c r="F2469" t="s">
        <v>61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 t="s">
        <v>13</v>
      </c>
      <c r="AI2469">
        <v>0</v>
      </c>
      <c r="AJ2469">
        <v>0</v>
      </c>
    </row>
    <row r="2470" spans="1:36" x14ac:dyDescent="0.25">
      <c r="A2470" s="3" t="s">
        <v>149</v>
      </c>
      <c r="B2470" s="3" t="s">
        <v>119</v>
      </c>
      <c r="C2470" s="3" t="s">
        <v>348</v>
      </c>
      <c r="D2470" s="3">
        <v>2018</v>
      </c>
      <c r="E2470" s="3" t="s">
        <v>62</v>
      </c>
      <c r="F2470" t="s">
        <v>63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 t="s">
        <v>13</v>
      </c>
      <c r="AI2470">
        <v>0</v>
      </c>
      <c r="AJ2470">
        <v>0</v>
      </c>
    </row>
    <row r="2471" spans="1:36" x14ac:dyDescent="0.25">
      <c r="A2471" s="3" t="s">
        <v>149</v>
      </c>
      <c r="B2471" s="3" t="s">
        <v>119</v>
      </c>
      <c r="C2471" s="3" t="s">
        <v>348</v>
      </c>
      <c r="D2471" s="3">
        <v>2018</v>
      </c>
      <c r="E2471" s="3" t="s">
        <v>64</v>
      </c>
      <c r="F2471" t="s">
        <v>65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 t="s">
        <v>13</v>
      </c>
      <c r="AI2471">
        <v>0</v>
      </c>
      <c r="AJ2471">
        <v>0</v>
      </c>
    </row>
    <row r="2472" spans="1:36" x14ac:dyDescent="0.25">
      <c r="A2472" s="3" t="s">
        <v>149</v>
      </c>
      <c r="B2472" s="3" t="s">
        <v>119</v>
      </c>
      <c r="C2472" s="3" t="s">
        <v>348</v>
      </c>
      <c r="D2472" s="3">
        <v>2018</v>
      </c>
      <c r="E2472" s="3" t="s">
        <v>66</v>
      </c>
      <c r="F2472" t="s">
        <v>20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 t="s">
        <v>13</v>
      </c>
      <c r="AI2472">
        <v>0</v>
      </c>
      <c r="AJ2472">
        <v>0</v>
      </c>
    </row>
    <row r="2473" spans="1:36" x14ac:dyDescent="0.25">
      <c r="A2473" s="3" t="s">
        <v>149</v>
      </c>
      <c r="B2473" s="3" t="s">
        <v>119</v>
      </c>
      <c r="C2473" s="3" t="s">
        <v>348</v>
      </c>
      <c r="D2473" s="3">
        <v>2018</v>
      </c>
      <c r="E2473" s="3" t="s">
        <v>67</v>
      </c>
      <c r="F2473" t="s">
        <v>18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 t="s">
        <v>13</v>
      </c>
      <c r="AI2473">
        <v>0</v>
      </c>
      <c r="AJ2473">
        <v>0</v>
      </c>
    </row>
    <row r="2474" spans="1:36" x14ac:dyDescent="0.25">
      <c r="A2474" s="3" t="s">
        <v>149</v>
      </c>
      <c r="B2474" s="3" t="s">
        <v>119</v>
      </c>
      <c r="C2474" s="3" t="s">
        <v>348</v>
      </c>
      <c r="D2474" s="3">
        <v>2018</v>
      </c>
      <c r="E2474" s="3">
        <v>12</v>
      </c>
      <c r="F2474" t="s">
        <v>68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4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4</v>
      </c>
      <c r="AG2474">
        <v>4</v>
      </c>
      <c r="AH2474" t="s">
        <v>13</v>
      </c>
      <c r="AI2474">
        <v>0</v>
      </c>
      <c r="AJ2474">
        <v>0</v>
      </c>
    </row>
    <row r="2475" spans="1:36" x14ac:dyDescent="0.25">
      <c r="A2475" s="3" t="s">
        <v>149</v>
      </c>
      <c r="B2475" s="3" t="s">
        <v>119</v>
      </c>
      <c r="C2475" s="3" t="s">
        <v>348</v>
      </c>
      <c r="D2475" s="3">
        <v>2018</v>
      </c>
      <c r="E2475" s="3" t="s">
        <v>69</v>
      </c>
      <c r="F2475" t="s">
        <v>70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 t="s">
        <v>13</v>
      </c>
      <c r="AI2475">
        <v>0</v>
      </c>
      <c r="AJ2475">
        <v>0</v>
      </c>
    </row>
    <row r="2476" spans="1:36" x14ac:dyDescent="0.25">
      <c r="A2476" s="3" t="s">
        <v>149</v>
      </c>
      <c r="B2476" s="3" t="s">
        <v>119</v>
      </c>
      <c r="C2476" s="3" t="s">
        <v>348</v>
      </c>
      <c r="D2476" s="3">
        <v>2018</v>
      </c>
      <c r="E2476" s="3" t="s">
        <v>71</v>
      </c>
      <c r="F2476" t="s">
        <v>72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 t="s">
        <v>13</v>
      </c>
      <c r="AI2476">
        <v>0</v>
      </c>
      <c r="AJ2476">
        <v>0</v>
      </c>
    </row>
    <row r="2477" spans="1:36" x14ac:dyDescent="0.25">
      <c r="A2477" s="3" t="s">
        <v>149</v>
      </c>
      <c r="B2477" s="3" t="s">
        <v>119</v>
      </c>
      <c r="C2477" s="3" t="s">
        <v>348</v>
      </c>
      <c r="D2477" s="3">
        <v>2018</v>
      </c>
      <c r="E2477" s="3" t="s">
        <v>73</v>
      </c>
      <c r="F2477" t="s">
        <v>16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 t="s">
        <v>13</v>
      </c>
      <c r="AI2477">
        <v>0</v>
      </c>
      <c r="AJ2477">
        <v>0</v>
      </c>
    </row>
    <row r="2478" spans="1:36" x14ac:dyDescent="0.25">
      <c r="A2478" s="3" t="s">
        <v>149</v>
      </c>
      <c r="B2478" s="3" t="s">
        <v>119</v>
      </c>
      <c r="C2478" s="3" t="s">
        <v>348</v>
      </c>
      <c r="D2478" s="3">
        <v>2018</v>
      </c>
      <c r="E2478" s="3" t="s">
        <v>74</v>
      </c>
      <c r="F2478" t="s">
        <v>20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 t="s">
        <v>13</v>
      </c>
      <c r="AI2478">
        <v>0</v>
      </c>
      <c r="AJ2478">
        <v>0</v>
      </c>
    </row>
    <row r="2479" spans="1:36" x14ac:dyDescent="0.25">
      <c r="A2479" s="3" t="s">
        <v>149</v>
      </c>
      <c r="B2479" s="3" t="s">
        <v>119</v>
      </c>
      <c r="C2479" s="3" t="s">
        <v>348</v>
      </c>
      <c r="D2479" s="3">
        <v>2018</v>
      </c>
      <c r="E2479" s="3">
        <v>0</v>
      </c>
      <c r="F2479" t="s">
        <v>75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</row>
    <row r="2480" spans="1:36" x14ac:dyDescent="0.25">
      <c r="A2480" s="3" t="s">
        <v>149</v>
      </c>
      <c r="B2480" s="3" t="s">
        <v>119</v>
      </c>
      <c r="C2480" s="3" t="s">
        <v>348</v>
      </c>
      <c r="D2480" s="3">
        <v>2018</v>
      </c>
      <c r="E2480" s="3">
        <v>13</v>
      </c>
      <c r="F2480" t="s">
        <v>76</v>
      </c>
      <c r="G2480">
        <v>0</v>
      </c>
      <c r="H2480">
        <v>0</v>
      </c>
      <c r="I2480">
        <v>0</v>
      </c>
      <c r="J2480">
        <v>1</v>
      </c>
      <c r="K2480">
        <v>0</v>
      </c>
      <c r="L2480">
        <v>1</v>
      </c>
      <c r="M2480">
        <v>0</v>
      </c>
      <c r="N2480">
        <v>0</v>
      </c>
      <c r="O2480">
        <v>0</v>
      </c>
      <c r="P2480">
        <v>1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3</v>
      </c>
      <c r="AG2480">
        <v>15</v>
      </c>
      <c r="AH2480" t="s">
        <v>13</v>
      </c>
      <c r="AI2480">
        <v>0</v>
      </c>
      <c r="AJ2480">
        <v>0</v>
      </c>
    </row>
    <row r="2481" spans="1:36" x14ac:dyDescent="0.25">
      <c r="A2481" s="3" t="s">
        <v>149</v>
      </c>
      <c r="B2481" s="3" t="s">
        <v>119</v>
      </c>
      <c r="C2481" s="3" t="s">
        <v>348</v>
      </c>
      <c r="D2481" s="3">
        <v>2018</v>
      </c>
      <c r="E2481" s="3" t="s">
        <v>77</v>
      </c>
      <c r="F2481" t="s">
        <v>78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1</v>
      </c>
      <c r="M2481">
        <v>0</v>
      </c>
      <c r="N2481">
        <v>0</v>
      </c>
      <c r="O2481">
        <v>0</v>
      </c>
      <c r="P2481">
        <v>1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2</v>
      </c>
      <c r="AG2481">
        <v>4</v>
      </c>
      <c r="AH2481" t="s">
        <v>13</v>
      </c>
      <c r="AI2481">
        <v>0</v>
      </c>
      <c r="AJ2481">
        <v>0</v>
      </c>
    </row>
    <row r="2482" spans="1:36" x14ac:dyDescent="0.25">
      <c r="A2482" s="3" t="s">
        <v>149</v>
      </c>
      <c r="B2482" s="3" t="s">
        <v>119</v>
      </c>
      <c r="C2482" s="3" t="s">
        <v>348</v>
      </c>
      <c r="D2482" s="3">
        <v>2018</v>
      </c>
      <c r="E2482" s="3" t="s">
        <v>79</v>
      </c>
      <c r="F2482" t="s">
        <v>80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8</v>
      </c>
      <c r="AH2482" t="s">
        <v>13</v>
      </c>
      <c r="AI2482">
        <v>0</v>
      </c>
      <c r="AJ2482">
        <v>0</v>
      </c>
    </row>
    <row r="2483" spans="1:36" x14ac:dyDescent="0.25">
      <c r="A2483" s="3" t="s">
        <v>149</v>
      </c>
      <c r="B2483" s="3" t="s">
        <v>119</v>
      </c>
      <c r="C2483" s="3" t="s">
        <v>348</v>
      </c>
      <c r="D2483" s="3">
        <v>2018</v>
      </c>
      <c r="E2483" s="3">
        <v>14</v>
      </c>
      <c r="F2483" t="s">
        <v>81</v>
      </c>
      <c r="G2483">
        <v>0</v>
      </c>
      <c r="H2483">
        <v>0</v>
      </c>
      <c r="I2483">
        <v>0</v>
      </c>
      <c r="J2483">
        <v>35</v>
      </c>
      <c r="K2483">
        <v>0</v>
      </c>
      <c r="L2483">
        <v>40</v>
      </c>
      <c r="M2483">
        <v>0</v>
      </c>
      <c r="N2483">
        <v>0</v>
      </c>
      <c r="O2483">
        <v>0</v>
      </c>
      <c r="P2483">
        <v>2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77</v>
      </c>
      <c r="AG2483">
        <v>241</v>
      </c>
      <c r="AH2483" t="s">
        <v>13</v>
      </c>
      <c r="AI2483">
        <v>0</v>
      </c>
      <c r="AJ2483">
        <v>0</v>
      </c>
    </row>
    <row r="2484" spans="1:36" x14ac:dyDescent="0.25">
      <c r="A2484" s="3" t="s">
        <v>149</v>
      </c>
      <c r="B2484" s="3" t="s">
        <v>119</v>
      </c>
      <c r="C2484" s="3" t="s">
        <v>348</v>
      </c>
      <c r="D2484" s="3">
        <v>2018</v>
      </c>
      <c r="E2484" s="3" t="s">
        <v>82</v>
      </c>
      <c r="F2484" t="s">
        <v>83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 t="s">
        <v>13</v>
      </c>
      <c r="AI2484">
        <v>0</v>
      </c>
      <c r="AJ2484">
        <v>0</v>
      </c>
    </row>
    <row r="2485" spans="1:36" x14ac:dyDescent="0.25">
      <c r="A2485" s="3" t="s">
        <v>149</v>
      </c>
      <c r="B2485" s="3" t="s">
        <v>119</v>
      </c>
      <c r="C2485" s="3" t="s">
        <v>348</v>
      </c>
      <c r="D2485" s="3">
        <v>2018</v>
      </c>
      <c r="E2485" s="3" t="s">
        <v>84</v>
      </c>
      <c r="F2485" t="s">
        <v>85</v>
      </c>
      <c r="G2485">
        <v>0</v>
      </c>
      <c r="H2485">
        <v>0</v>
      </c>
      <c r="I2485">
        <v>0</v>
      </c>
      <c r="J2485">
        <v>1</v>
      </c>
      <c r="K2485">
        <v>0</v>
      </c>
      <c r="L2485">
        <v>1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2</v>
      </c>
      <c r="AG2485">
        <v>2</v>
      </c>
      <c r="AH2485" t="s">
        <v>13</v>
      </c>
      <c r="AI2485">
        <v>0</v>
      </c>
      <c r="AJ2485">
        <v>0</v>
      </c>
    </row>
    <row r="2486" spans="1:36" x14ac:dyDescent="0.25">
      <c r="A2486" s="3" t="s">
        <v>149</v>
      </c>
      <c r="B2486" s="3" t="s">
        <v>119</v>
      </c>
      <c r="C2486" s="3" t="s">
        <v>348</v>
      </c>
      <c r="D2486" s="3">
        <v>2018</v>
      </c>
      <c r="E2486" s="3" t="s">
        <v>86</v>
      </c>
      <c r="F2486" t="s">
        <v>87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1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1</v>
      </c>
      <c r="AG2486">
        <v>1</v>
      </c>
      <c r="AH2486" t="s">
        <v>13</v>
      </c>
      <c r="AI2486">
        <v>0</v>
      </c>
      <c r="AJ2486">
        <v>0</v>
      </c>
    </row>
    <row r="2487" spans="1:36" x14ac:dyDescent="0.25">
      <c r="A2487" s="3" t="s">
        <v>149</v>
      </c>
      <c r="B2487" s="3" t="s">
        <v>119</v>
      </c>
      <c r="C2487" s="3" t="s">
        <v>348</v>
      </c>
      <c r="D2487" s="3">
        <v>2018</v>
      </c>
      <c r="E2487" s="3" t="s">
        <v>88</v>
      </c>
      <c r="F2487" t="s">
        <v>89</v>
      </c>
      <c r="G2487">
        <v>0</v>
      </c>
      <c r="H2487">
        <v>0</v>
      </c>
      <c r="I2487">
        <v>0</v>
      </c>
      <c r="J2487">
        <v>2</v>
      </c>
      <c r="K2487">
        <v>0</v>
      </c>
      <c r="L2487">
        <v>12</v>
      </c>
      <c r="M2487">
        <v>0</v>
      </c>
      <c r="N2487">
        <v>0</v>
      </c>
      <c r="O2487">
        <v>0</v>
      </c>
      <c r="P2487">
        <v>2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16</v>
      </c>
      <c r="AG2487">
        <v>16</v>
      </c>
      <c r="AH2487" t="s">
        <v>13</v>
      </c>
      <c r="AI2487">
        <v>0</v>
      </c>
      <c r="AJ2487">
        <v>0</v>
      </c>
    </row>
    <row r="2488" spans="1:36" x14ac:dyDescent="0.25">
      <c r="A2488" s="3" t="s">
        <v>149</v>
      </c>
      <c r="B2488" s="3" t="s">
        <v>119</v>
      </c>
      <c r="C2488" s="3" t="s">
        <v>348</v>
      </c>
      <c r="D2488" s="3">
        <v>2018</v>
      </c>
      <c r="E2488" s="3" t="s">
        <v>90</v>
      </c>
      <c r="F2488" t="s">
        <v>91</v>
      </c>
      <c r="G2488">
        <v>0</v>
      </c>
      <c r="H2488">
        <v>0</v>
      </c>
      <c r="I2488">
        <v>0</v>
      </c>
      <c r="J2488">
        <v>7</v>
      </c>
      <c r="K2488">
        <v>0</v>
      </c>
      <c r="L2488">
        <v>1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8</v>
      </c>
      <c r="AG2488">
        <v>8</v>
      </c>
      <c r="AH2488" t="s">
        <v>13</v>
      </c>
      <c r="AI2488">
        <v>0</v>
      </c>
      <c r="AJ2488">
        <v>0</v>
      </c>
    </row>
    <row r="2489" spans="1:36" x14ac:dyDescent="0.25">
      <c r="A2489" s="3" t="s">
        <v>149</v>
      </c>
      <c r="B2489" s="3" t="s">
        <v>119</v>
      </c>
      <c r="C2489" s="3" t="s">
        <v>348</v>
      </c>
      <c r="D2489" s="3">
        <v>2018</v>
      </c>
      <c r="E2489" s="3" t="s">
        <v>92</v>
      </c>
      <c r="F2489" t="s">
        <v>93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 t="s">
        <v>13</v>
      </c>
      <c r="AI2489">
        <v>0</v>
      </c>
      <c r="AJ2489">
        <v>0</v>
      </c>
    </row>
    <row r="2490" spans="1:36" x14ac:dyDescent="0.25">
      <c r="A2490" s="3" t="s">
        <v>149</v>
      </c>
      <c r="B2490" s="3" t="s">
        <v>119</v>
      </c>
      <c r="C2490" s="3" t="s">
        <v>348</v>
      </c>
      <c r="D2490" s="3">
        <v>2018</v>
      </c>
      <c r="E2490" s="3">
        <v>15</v>
      </c>
      <c r="F2490" t="s">
        <v>94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18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18</v>
      </c>
      <c r="AG2490">
        <v>107</v>
      </c>
      <c r="AH2490" t="s">
        <v>13</v>
      </c>
      <c r="AI2490">
        <v>0</v>
      </c>
      <c r="AJ2490">
        <v>0</v>
      </c>
    </row>
    <row r="2491" spans="1:36" x14ac:dyDescent="0.25">
      <c r="A2491" s="3" t="s">
        <v>149</v>
      </c>
      <c r="B2491" s="3" t="s">
        <v>119</v>
      </c>
      <c r="C2491" s="3" t="s">
        <v>348</v>
      </c>
      <c r="D2491" s="3">
        <v>2018</v>
      </c>
      <c r="E2491" s="3" t="s">
        <v>95</v>
      </c>
      <c r="F2491" t="s">
        <v>96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 t="s">
        <v>13</v>
      </c>
      <c r="AI2491">
        <v>0</v>
      </c>
      <c r="AJ2491">
        <v>0</v>
      </c>
    </row>
    <row r="2492" spans="1:36" x14ac:dyDescent="0.25">
      <c r="A2492" s="3" t="s">
        <v>149</v>
      </c>
      <c r="B2492" s="3" t="s">
        <v>119</v>
      </c>
      <c r="C2492" s="3" t="s">
        <v>348</v>
      </c>
      <c r="D2492" s="3">
        <v>2018</v>
      </c>
      <c r="E2492" s="3">
        <v>0</v>
      </c>
      <c r="F2492" t="s">
        <v>97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</row>
    <row r="2493" spans="1:36" x14ac:dyDescent="0.25">
      <c r="A2493" s="3" t="s">
        <v>149</v>
      </c>
      <c r="B2493" s="3" t="s">
        <v>119</v>
      </c>
      <c r="C2493" s="3" t="s">
        <v>348</v>
      </c>
      <c r="D2493" s="3">
        <v>2018</v>
      </c>
      <c r="E2493" s="3">
        <v>0</v>
      </c>
      <c r="F2493" t="s">
        <v>98</v>
      </c>
      <c r="G2493">
        <v>0</v>
      </c>
      <c r="H2493">
        <v>1</v>
      </c>
      <c r="I2493">
        <v>0</v>
      </c>
      <c r="J2493">
        <v>3</v>
      </c>
      <c r="K2493">
        <v>0</v>
      </c>
      <c r="L2493">
        <v>100</v>
      </c>
      <c r="M2493">
        <v>0</v>
      </c>
      <c r="N2493">
        <v>5</v>
      </c>
      <c r="O2493">
        <v>0</v>
      </c>
      <c r="P2493">
        <v>4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113</v>
      </c>
      <c r="AG2493">
        <v>119</v>
      </c>
      <c r="AH2493" t="s">
        <v>13</v>
      </c>
      <c r="AI2493">
        <v>0</v>
      </c>
      <c r="AJ2493">
        <v>0</v>
      </c>
    </row>
    <row r="2494" spans="1:36" x14ac:dyDescent="0.25">
      <c r="A2494" s="3" t="s">
        <v>149</v>
      </c>
      <c r="B2494" s="3" t="s">
        <v>119</v>
      </c>
      <c r="C2494" s="3" t="s">
        <v>348</v>
      </c>
      <c r="D2494" s="3">
        <v>2018</v>
      </c>
      <c r="E2494" s="3">
        <v>0</v>
      </c>
      <c r="F2494" t="s">
        <v>99</v>
      </c>
      <c r="G2494">
        <v>0</v>
      </c>
      <c r="H2494">
        <v>20</v>
      </c>
      <c r="I2494">
        <v>0</v>
      </c>
      <c r="J2494">
        <v>23</v>
      </c>
      <c r="K2494">
        <v>0</v>
      </c>
      <c r="L2494">
        <v>30</v>
      </c>
      <c r="M2494">
        <v>0</v>
      </c>
      <c r="N2494">
        <v>28</v>
      </c>
      <c r="O2494">
        <v>0</v>
      </c>
      <c r="P2494">
        <v>25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126</v>
      </c>
      <c r="AG2494">
        <v>169</v>
      </c>
      <c r="AH2494" t="s">
        <v>13</v>
      </c>
      <c r="AI2494">
        <v>0</v>
      </c>
      <c r="AJ2494">
        <v>0</v>
      </c>
    </row>
    <row r="2495" spans="1:36" x14ac:dyDescent="0.25">
      <c r="A2495" s="3" t="s">
        <v>149</v>
      </c>
      <c r="B2495" s="3" t="s">
        <v>119</v>
      </c>
      <c r="C2495" s="3" t="s">
        <v>348</v>
      </c>
      <c r="D2495" s="3">
        <v>2018</v>
      </c>
      <c r="E2495" s="3">
        <v>0</v>
      </c>
      <c r="F2495" t="s">
        <v>100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18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18</v>
      </c>
      <c r="AG2495">
        <v>19</v>
      </c>
      <c r="AH2495" t="s">
        <v>13</v>
      </c>
      <c r="AI2495">
        <v>0</v>
      </c>
      <c r="AJ2495">
        <v>0</v>
      </c>
    </row>
    <row r="2496" spans="1:36" x14ac:dyDescent="0.25">
      <c r="A2496" s="3" t="s">
        <v>149</v>
      </c>
      <c r="B2496" s="3" t="s">
        <v>119</v>
      </c>
      <c r="C2496" s="3" t="s">
        <v>348</v>
      </c>
      <c r="D2496" s="3">
        <v>2018</v>
      </c>
      <c r="E2496" s="3">
        <v>0</v>
      </c>
      <c r="F2496" t="s">
        <v>101</v>
      </c>
      <c r="G2496">
        <v>0</v>
      </c>
      <c r="H2496">
        <v>2</v>
      </c>
      <c r="I2496">
        <v>0</v>
      </c>
      <c r="J2496">
        <v>4</v>
      </c>
      <c r="K2496">
        <v>0</v>
      </c>
      <c r="L2496">
        <v>9</v>
      </c>
      <c r="M2496">
        <v>0</v>
      </c>
      <c r="N2496">
        <v>6</v>
      </c>
      <c r="O2496">
        <v>0</v>
      </c>
      <c r="P2496">
        <v>5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26</v>
      </c>
      <c r="AG2496">
        <v>37</v>
      </c>
      <c r="AH2496" t="s">
        <v>13</v>
      </c>
      <c r="AI2496">
        <v>0</v>
      </c>
      <c r="AJ2496">
        <v>0</v>
      </c>
    </row>
    <row r="2497" spans="1:36" x14ac:dyDescent="0.25">
      <c r="A2497" s="3" t="s">
        <v>149</v>
      </c>
      <c r="B2497" s="3" t="s">
        <v>119</v>
      </c>
      <c r="C2497" s="3" t="s">
        <v>348</v>
      </c>
      <c r="D2497" s="3">
        <v>2018</v>
      </c>
      <c r="E2497" s="3">
        <v>0</v>
      </c>
      <c r="F2497" t="s">
        <v>102</v>
      </c>
      <c r="G2497">
        <v>0</v>
      </c>
      <c r="H2497">
        <v>0</v>
      </c>
      <c r="I2497">
        <v>0</v>
      </c>
      <c r="J2497">
        <v>35</v>
      </c>
      <c r="K2497">
        <v>0</v>
      </c>
      <c r="L2497">
        <v>40</v>
      </c>
      <c r="M2497">
        <v>0</v>
      </c>
      <c r="N2497">
        <v>0</v>
      </c>
      <c r="O2497">
        <v>0</v>
      </c>
      <c r="P2497">
        <v>2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77</v>
      </c>
      <c r="AG2497">
        <v>241</v>
      </c>
      <c r="AH2497" t="s">
        <v>13</v>
      </c>
      <c r="AI2497">
        <v>0</v>
      </c>
      <c r="AJ2497">
        <v>0</v>
      </c>
    </row>
    <row r="2498" spans="1:36" x14ac:dyDescent="0.25">
      <c r="A2498" s="3" t="s">
        <v>149</v>
      </c>
      <c r="B2498" s="3" t="s">
        <v>119</v>
      </c>
      <c r="C2498" s="3" t="s">
        <v>348</v>
      </c>
      <c r="D2498" s="3">
        <v>2018</v>
      </c>
      <c r="E2498" s="3">
        <v>0</v>
      </c>
      <c r="F2498" t="s">
        <v>103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 t="s">
        <v>13</v>
      </c>
      <c r="AI2498">
        <v>0</v>
      </c>
      <c r="AJ2498">
        <v>0</v>
      </c>
    </row>
    <row r="2499" spans="1:36" x14ac:dyDescent="0.25">
      <c r="A2499" s="3" t="s">
        <v>149</v>
      </c>
      <c r="B2499" s="3" t="s">
        <v>119</v>
      </c>
      <c r="C2499" s="3" t="s">
        <v>348</v>
      </c>
      <c r="D2499" s="3">
        <v>2018</v>
      </c>
      <c r="E2499" s="3">
        <v>0</v>
      </c>
      <c r="F2499" t="s">
        <v>104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</row>
    <row r="2500" spans="1:36" x14ac:dyDescent="0.25">
      <c r="A2500" s="3" t="s">
        <v>149</v>
      </c>
      <c r="B2500" s="3" t="s">
        <v>119</v>
      </c>
      <c r="C2500" s="3" t="s">
        <v>348</v>
      </c>
      <c r="D2500" s="3">
        <v>2018</v>
      </c>
      <c r="E2500" s="3">
        <v>16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 t="s">
        <v>13</v>
      </c>
      <c r="AI2500">
        <v>0</v>
      </c>
      <c r="AJ2500">
        <v>0</v>
      </c>
    </row>
    <row r="2501" spans="1:36" x14ac:dyDescent="0.25">
      <c r="A2501" s="3" t="s">
        <v>149</v>
      </c>
      <c r="B2501" s="3" t="s">
        <v>119</v>
      </c>
      <c r="C2501" s="3" t="s">
        <v>348</v>
      </c>
      <c r="D2501" s="3">
        <v>2018</v>
      </c>
      <c r="E2501" s="3">
        <v>17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 t="s">
        <v>13</v>
      </c>
      <c r="AI2501">
        <v>0</v>
      </c>
      <c r="AJ2501">
        <v>0</v>
      </c>
    </row>
    <row r="2502" spans="1:36" x14ac:dyDescent="0.25">
      <c r="A2502" s="3" t="s">
        <v>149</v>
      </c>
      <c r="B2502" s="3" t="s">
        <v>119</v>
      </c>
      <c r="C2502" s="3" t="s">
        <v>348</v>
      </c>
      <c r="D2502" s="3">
        <v>2018</v>
      </c>
      <c r="E2502" s="3">
        <v>18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 t="s">
        <v>13</v>
      </c>
      <c r="AI2502">
        <v>0</v>
      </c>
      <c r="AJ2502">
        <v>0</v>
      </c>
    </row>
    <row r="2503" spans="1:36" x14ac:dyDescent="0.25">
      <c r="A2503" s="3" t="s">
        <v>149</v>
      </c>
      <c r="B2503" s="3" t="s">
        <v>119</v>
      </c>
      <c r="C2503" s="3" t="s">
        <v>348</v>
      </c>
      <c r="D2503" s="3">
        <v>2018</v>
      </c>
      <c r="E2503" s="3">
        <v>19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 t="s">
        <v>13</v>
      </c>
      <c r="AI2503">
        <v>0</v>
      </c>
      <c r="AJ2503">
        <v>0</v>
      </c>
    </row>
    <row r="2504" spans="1:36" x14ac:dyDescent="0.25">
      <c r="A2504" s="3" t="s">
        <v>149</v>
      </c>
      <c r="B2504" s="3" t="s">
        <v>119</v>
      </c>
      <c r="C2504" s="3" t="s">
        <v>348</v>
      </c>
      <c r="D2504" s="3">
        <v>2018</v>
      </c>
      <c r="E2504" s="3">
        <v>20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 t="s">
        <v>13</v>
      </c>
      <c r="AI2504">
        <v>0</v>
      </c>
      <c r="AJ2504">
        <v>0</v>
      </c>
    </row>
    <row r="2505" spans="1:36" x14ac:dyDescent="0.25">
      <c r="A2505" s="3" t="s">
        <v>149</v>
      </c>
      <c r="B2505" s="3" t="s">
        <v>119</v>
      </c>
      <c r="C2505" s="3" t="s">
        <v>348</v>
      </c>
      <c r="D2505" s="3">
        <v>2018</v>
      </c>
      <c r="E2505" s="3">
        <v>21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 t="s">
        <v>13</v>
      </c>
      <c r="AI2505">
        <v>0</v>
      </c>
      <c r="AJ2505">
        <v>0</v>
      </c>
    </row>
    <row r="2506" spans="1:36" x14ac:dyDescent="0.25">
      <c r="A2506" s="3" t="s">
        <v>149</v>
      </c>
      <c r="B2506" s="3" t="s">
        <v>119</v>
      </c>
      <c r="C2506" s="3" t="s">
        <v>348</v>
      </c>
      <c r="D2506" s="3">
        <v>2018</v>
      </c>
      <c r="E2506" s="3">
        <v>22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 t="s">
        <v>13</v>
      </c>
      <c r="AI2506">
        <v>0</v>
      </c>
      <c r="AJ2506">
        <v>0</v>
      </c>
    </row>
    <row r="2507" spans="1:36" x14ac:dyDescent="0.25">
      <c r="A2507" s="3" t="s">
        <v>149</v>
      </c>
      <c r="B2507" s="3" t="s">
        <v>119</v>
      </c>
      <c r="C2507" s="3" t="s">
        <v>348</v>
      </c>
      <c r="D2507" s="3">
        <v>2018</v>
      </c>
      <c r="E2507" s="3">
        <v>23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 t="s">
        <v>13</v>
      </c>
      <c r="AI2507">
        <v>0</v>
      </c>
      <c r="AJ2507">
        <v>0</v>
      </c>
    </row>
    <row r="2508" spans="1:36" x14ac:dyDescent="0.25">
      <c r="A2508" s="3" t="s">
        <v>149</v>
      </c>
      <c r="B2508" s="3" t="s">
        <v>119</v>
      </c>
      <c r="C2508" s="3" t="s">
        <v>348</v>
      </c>
      <c r="D2508" s="3">
        <v>2018</v>
      </c>
      <c r="E2508" s="3">
        <v>24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 t="s">
        <v>13</v>
      </c>
      <c r="AI2508">
        <v>0</v>
      </c>
      <c r="AJ2508">
        <v>0</v>
      </c>
    </row>
    <row r="2509" spans="1:36" x14ac:dyDescent="0.25">
      <c r="A2509" s="3" t="s">
        <v>149</v>
      </c>
      <c r="B2509" s="3" t="s">
        <v>119</v>
      </c>
      <c r="C2509" s="3" t="s">
        <v>348</v>
      </c>
      <c r="D2509" s="3">
        <v>2018</v>
      </c>
      <c r="E2509" s="3">
        <v>25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 t="s">
        <v>13</v>
      </c>
      <c r="AI2509">
        <v>0</v>
      </c>
      <c r="AJ2509">
        <v>0</v>
      </c>
    </row>
    <row r="2510" spans="1:36" x14ac:dyDescent="0.25">
      <c r="A2510" s="3" t="s">
        <v>149</v>
      </c>
      <c r="B2510" s="3" t="s">
        <v>130</v>
      </c>
      <c r="C2510" s="3" t="s">
        <v>349</v>
      </c>
      <c r="D2510" s="3">
        <v>2018</v>
      </c>
      <c r="E2510" s="3">
        <v>0</v>
      </c>
      <c r="F2510" t="s">
        <v>12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</row>
    <row r="2511" spans="1:36" x14ac:dyDescent="0.25">
      <c r="A2511" s="3" t="s">
        <v>149</v>
      </c>
      <c r="B2511" s="3" t="s">
        <v>130</v>
      </c>
      <c r="C2511" s="3" t="s">
        <v>349</v>
      </c>
      <c r="D2511" s="3">
        <v>2018</v>
      </c>
      <c r="E2511" s="3">
        <v>1</v>
      </c>
      <c r="F2511" t="s">
        <v>14</v>
      </c>
      <c r="G2511">
        <v>0</v>
      </c>
      <c r="H2511">
        <v>0</v>
      </c>
      <c r="I2511">
        <v>0</v>
      </c>
      <c r="J2511">
        <v>3</v>
      </c>
      <c r="K2511">
        <v>0</v>
      </c>
      <c r="L2511">
        <v>1</v>
      </c>
      <c r="M2511">
        <v>0</v>
      </c>
      <c r="N2511">
        <v>2</v>
      </c>
      <c r="O2511">
        <v>0</v>
      </c>
      <c r="P2511">
        <v>0</v>
      </c>
      <c r="Q2511">
        <v>0</v>
      </c>
      <c r="R2511">
        <v>2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8</v>
      </c>
      <c r="AG2511">
        <v>29</v>
      </c>
      <c r="AH2511" t="s">
        <v>175</v>
      </c>
      <c r="AI2511">
        <v>0</v>
      </c>
      <c r="AJ2511">
        <v>0</v>
      </c>
    </row>
    <row r="2512" spans="1:36" x14ac:dyDescent="0.25">
      <c r="A2512" s="3" t="s">
        <v>149</v>
      </c>
      <c r="B2512" s="3" t="s">
        <v>130</v>
      </c>
      <c r="C2512" s="3" t="s">
        <v>349</v>
      </c>
      <c r="D2512" s="3">
        <v>2018</v>
      </c>
      <c r="E2512" s="3" t="s">
        <v>15</v>
      </c>
      <c r="F2512" t="s">
        <v>16</v>
      </c>
      <c r="G2512">
        <v>0</v>
      </c>
      <c r="H2512">
        <v>0</v>
      </c>
      <c r="I2512">
        <v>0</v>
      </c>
      <c r="J2512">
        <v>1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2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3</v>
      </c>
      <c r="AG2512">
        <v>8</v>
      </c>
      <c r="AH2512" t="s">
        <v>13</v>
      </c>
      <c r="AI2512">
        <v>0</v>
      </c>
      <c r="AJ2512">
        <v>0</v>
      </c>
    </row>
    <row r="2513" spans="1:36" x14ac:dyDescent="0.25">
      <c r="A2513" s="3" t="s">
        <v>149</v>
      </c>
      <c r="B2513" s="3" t="s">
        <v>130</v>
      </c>
      <c r="C2513" s="3" t="s">
        <v>349</v>
      </c>
      <c r="D2513" s="3">
        <v>2018</v>
      </c>
      <c r="E2513" s="3" t="s">
        <v>17</v>
      </c>
      <c r="F2513" t="s">
        <v>18</v>
      </c>
      <c r="G2513">
        <v>0</v>
      </c>
      <c r="H2513">
        <v>0</v>
      </c>
      <c r="I2513">
        <v>0</v>
      </c>
      <c r="J2513">
        <v>2</v>
      </c>
      <c r="K2513">
        <v>0</v>
      </c>
      <c r="L2513">
        <v>0</v>
      </c>
      <c r="M2513">
        <v>0</v>
      </c>
      <c r="N2513">
        <v>2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4</v>
      </c>
      <c r="AG2513">
        <v>21</v>
      </c>
      <c r="AH2513" t="s">
        <v>13</v>
      </c>
      <c r="AI2513">
        <v>0</v>
      </c>
      <c r="AJ2513">
        <v>0</v>
      </c>
    </row>
    <row r="2514" spans="1:36" x14ac:dyDescent="0.25">
      <c r="A2514" s="3" t="s">
        <v>149</v>
      </c>
      <c r="B2514" s="3" t="s">
        <v>130</v>
      </c>
      <c r="C2514" s="3" t="s">
        <v>349</v>
      </c>
      <c r="D2514" s="3">
        <v>2018</v>
      </c>
      <c r="E2514" s="3" t="s">
        <v>19</v>
      </c>
      <c r="F2514" t="s">
        <v>20</v>
      </c>
      <c r="G2514">
        <v>0</v>
      </c>
      <c r="H2514">
        <v>0</v>
      </c>
      <c r="I2514">
        <v>0</v>
      </c>
      <c r="J2514">
        <v>3</v>
      </c>
      <c r="K2514">
        <v>0</v>
      </c>
      <c r="L2514">
        <v>1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4</v>
      </c>
      <c r="AG2514">
        <v>8</v>
      </c>
      <c r="AH2514" t="s">
        <v>13</v>
      </c>
      <c r="AI2514">
        <v>0</v>
      </c>
      <c r="AJ2514">
        <v>0</v>
      </c>
    </row>
    <row r="2515" spans="1:36" x14ac:dyDescent="0.25">
      <c r="A2515" s="3" t="s">
        <v>149</v>
      </c>
      <c r="B2515" s="3" t="s">
        <v>130</v>
      </c>
      <c r="C2515" s="3" t="s">
        <v>349</v>
      </c>
      <c r="D2515" s="3">
        <v>2018</v>
      </c>
      <c r="E2515" s="3">
        <v>2</v>
      </c>
      <c r="F2515" t="s">
        <v>21</v>
      </c>
      <c r="G2515">
        <v>0</v>
      </c>
      <c r="H2515">
        <v>0</v>
      </c>
      <c r="I2515">
        <v>0</v>
      </c>
      <c r="J2515">
        <v>2</v>
      </c>
      <c r="K2515">
        <v>0</v>
      </c>
      <c r="L2515">
        <v>0</v>
      </c>
      <c r="M2515">
        <v>0</v>
      </c>
      <c r="N2515">
        <v>1</v>
      </c>
      <c r="O2515">
        <v>0</v>
      </c>
      <c r="P2515">
        <v>1</v>
      </c>
      <c r="Q2515">
        <v>0</v>
      </c>
      <c r="R2515">
        <v>1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5</v>
      </c>
      <c r="AG2515">
        <v>18</v>
      </c>
      <c r="AH2515" t="s">
        <v>175</v>
      </c>
      <c r="AI2515">
        <v>0</v>
      </c>
      <c r="AJ2515">
        <v>0</v>
      </c>
    </row>
    <row r="2516" spans="1:36" x14ac:dyDescent="0.25">
      <c r="A2516" s="3" t="s">
        <v>149</v>
      </c>
      <c r="B2516" s="3" t="s">
        <v>130</v>
      </c>
      <c r="C2516" s="3" t="s">
        <v>349</v>
      </c>
      <c r="D2516" s="3">
        <v>2018</v>
      </c>
      <c r="E2516" s="3" t="s">
        <v>22</v>
      </c>
      <c r="F2516" t="s">
        <v>16</v>
      </c>
      <c r="G2516">
        <v>0</v>
      </c>
      <c r="H2516">
        <v>0</v>
      </c>
      <c r="I2516">
        <v>0</v>
      </c>
      <c r="J2516">
        <v>2</v>
      </c>
      <c r="K2516">
        <v>0</v>
      </c>
      <c r="L2516">
        <v>0</v>
      </c>
      <c r="M2516">
        <v>0</v>
      </c>
      <c r="N2516">
        <v>1</v>
      </c>
      <c r="O2516">
        <v>0</v>
      </c>
      <c r="P2516">
        <v>0</v>
      </c>
      <c r="Q2516">
        <v>0</v>
      </c>
      <c r="R2516">
        <v>1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4</v>
      </c>
      <c r="AG2516">
        <v>8</v>
      </c>
      <c r="AH2516" t="s">
        <v>13</v>
      </c>
      <c r="AI2516">
        <v>0</v>
      </c>
      <c r="AJ2516">
        <v>0</v>
      </c>
    </row>
    <row r="2517" spans="1:36" x14ac:dyDescent="0.25">
      <c r="A2517" s="3" t="s">
        <v>149</v>
      </c>
      <c r="B2517" s="3" t="s">
        <v>130</v>
      </c>
      <c r="C2517" s="3" t="s">
        <v>349</v>
      </c>
      <c r="D2517" s="3">
        <v>2018</v>
      </c>
      <c r="E2517" s="3" t="s">
        <v>23</v>
      </c>
      <c r="F2517" t="s">
        <v>20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7</v>
      </c>
      <c r="AH2517" t="s">
        <v>13</v>
      </c>
      <c r="AI2517">
        <v>0</v>
      </c>
      <c r="AJ2517">
        <v>0</v>
      </c>
    </row>
    <row r="2518" spans="1:36" x14ac:dyDescent="0.25">
      <c r="A2518" s="3" t="s">
        <v>149</v>
      </c>
      <c r="B2518" s="3" t="s">
        <v>130</v>
      </c>
      <c r="C2518" s="3" t="s">
        <v>349</v>
      </c>
      <c r="D2518" s="3">
        <v>2018</v>
      </c>
      <c r="E2518" s="3">
        <v>3</v>
      </c>
      <c r="F2518" t="s">
        <v>24</v>
      </c>
      <c r="G2518">
        <v>0</v>
      </c>
      <c r="H2518">
        <v>0</v>
      </c>
      <c r="I2518">
        <v>0</v>
      </c>
      <c r="J2518">
        <v>2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1</v>
      </c>
      <c r="Q2518">
        <v>0</v>
      </c>
      <c r="R2518">
        <v>1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4</v>
      </c>
      <c r="AG2518">
        <v>14</v>
      </c>
      <c r="AH2518" t="s">
        <v>13</v>
      </c>
      <c r="AI2518">
        <v>0</v>
      </c>
      <c r="AJ2518">
        <v>0</v>
      </c>
    </row>
    <row r="2519" spans="1:36" x14ac:dyDescent="0.25">
      <c r="A2519" s="3" t="s">
        <v>149</v>
      </c>
      <c r="B2519" s="3" t="s">
        <v>130</v>
      </c>
      <c r="C2519" s="3" t="s">
        <v>349</v>
      </c>
      <c r="D2519" s="3">
        <v>2018</v>
      </c>
      <c r="E2519" s="3" t="s">
        <v>25</v>
      </c>
      <c r="F2519" t="s">
        <v>16</v>
      </c>
      <c r="G2519">
        <v>0</v>
      </c>
      <c r="H2519">
        <v>0</v>
      </c>
      <c r="I2519">
        <v>0</v>
      </c>
      <c r="J2519">
        <v>2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3</v>
      </c>
      <c r="AG2519">
        <v>9</v>
      </c>
      <c r="AH2519" t="s">
        <v>13</v>
      </c>
      <c r="AI2519">
        <v>0</v>
      </c>
      <c r="AJ2519">
        <v>0</v>
      </c>
    </row>
    <row r="2520" spans="1:36" x14ac:dyDescent="0.25">
      <c r="A2520" s="3" t="s">
        <v>149</v>
      </c>
      <c r="B2520" s="3" t="s">
        <v>130</v>
      </c>
      <c r="C2520" s="3" t="s">
        <v>349</v>
      </c>
      <c r="D2520" s="3">
        <v>2018</v>
      </c>
      <c r="E2520" s="3" t="s">
        <v>26</v>
      </c>
      <c r="F2520" t="s">
        <v>20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4</v>
      </c>
      <c r="AH2520" t="s">
        <v>13</v>
      </c>
      <c r="AI2520">
        <v>0</v>
      </c>
      <c r="AJ2520">
        <v>0</v>
      </c>
    </row>
    <row r="2521" spans="1:36" x14ac:dyDescent="0.25">
      <c r="A2521" s="3" t="s">
        <v>149</v>
      </c>
      <c r="B2521" s="3" t="s">
        <v>130</v>
      </c>
      <c r="C2521" s="3" t="s">
        <v>349</v>
      </c>
      <c r="D2521" s="3">
        <v>2018</v>
      </c>
      <c r="E2521" s="3">
        <v>4</v>
      </c>
      <c r="F2521" t="s">
        <v>27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1</v>
      </c>
      <c r="M2521">
        <v>0</v>
      </c>
      <c r="N2521">
        <v>3</v>
      </c>
      <c r="O2521">
        <v>0</v>
      </c>
      <c r="P2521">
        <v>2</v>
      </c>
      <c r="Q2521">
        <v>0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7</v>
      </c>
      <c r="AG2521">
        <v>16</v>
      </c>
      <c r="AH2521" t="s">
        <v>13</v>
      </c>
      <c r="AI2521">
        <v>0</v>
      </c>
      <c r="AJ2521">
        <v>0</v>
      </c>
    </row>
    <row r="2522" spans="1:36" x14ac:dyDescent="0.25">
      <c r="A2522" s="3" t="s">
        <v>149</v>
      </c>
      <c r="B2522" s="3" t="s">
        <v>130</v>
      </c>
      <c r="C2522" s="3" t="s">
        <v>349</v>
      </c>
      <c r="D2522" s="3">
        <v>2018</v>
      </c>
      <c r="E2522" s="3" t="s">
        <v>28</v>
      </c>
      <c r="F2522" t="s">
        <v>16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1</v>
      </c>
      <c r="M2522">
        <v>0</v>
      </c>
      <c r="N2522">
        <v>3</v>
      </c>
      <c r="O2522">
        <v>0</v>
      </c>
      <c r="P2522">
        <v>2</v>
      </c>
      <c r="Q2522">
        <v>0</v>
      </c>
      <c r="R2522">
        <v>1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7</v>
      </c>
      <c r="AG2522">
        <v>10</v>
      </c>
      <c r="AH2522" t="s">
        <v>13</v>
      </c>
      <c r="AI2522">
        <v>0</v>
      </c>
      <c r="AJ2522">
        <v>0</v>
      </c>
    </row>
    <row r="2523" spans="1:36" x14ac:dyDescent="0.25">
      <c r="A2523" s="3" t="s">
        <v>149</v>
      </c>
      <c r="B2523" s="3" t="s">
        <v>130</v>
      </c>
      <c r="C2523" s="3" t="s">
        <v>349</v>
      </c>
      <c r="D2523" s="3">
        <v>2018</v>
      </c>
      <c r="E2523" s="3" t="s">
        <v>29</v>
      </c>
      <c r="F2523" t="s">
        <v>20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1</v>
      </c>
      <c r="AH2523" t="s">
        <v>13</v>
      </c>
      <c r="AI2523">
        <v>0</v>
      </c>
      <c r="AJ2523">
        <v>0</v>
      </c>
    </row>
    <row r="2524" spans="1:36" x14ac:dyDescent="0.25">
      <c r="A2524" s="3" t="s">
        <v>149</v>
      </c>
      <c r="B2524" s="3" t="s">
        <v>130</v>
      </c>
      <c r="C2524" s="3" t="s">
        <v>349</v>
      </c>
      <c r="D2524" s="3">
        <v>2018</v>
      </c>
      <c r="E2524" s="3">
        <v>5</v>
      </c>
      <c r="F2524" t="s">
        <v>30</v>
      </c>
      <c r="G2524">
        <v>0</v>
      </c>
      <c r="H2524">
        <v>0</v>
      </c>
      <c r="I2524">
        <v>0</v>
      </c>
      <c r="J2524">
        <v>10</v>
      </c>
      <c r="K2524">
        <v>0</v>
      </c>
      <c r="L2524">
        <v>27</v>
      </c>
      <c r="M2524">
        <v>0</v>
      </c>
      <c r="N2524">
        <v>18</v>
      </c>
      <c r="O2524">
        <v>0</v>
      </c>
      <c r="P2524">
        <v>20</v>
      </c>
      <c r="Q2524">
        <v>0</v>
      </c>
      <c r="R2524">
        <v>9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84</v>
      </c>
      <c r="AG2524">
        <v>134</v>
      </c>
      <c r="AH2524" t="s">
        <v>170</v>
      </c>
      <c r="AI2524">
        <v>0</v>
      </c>
      <c r="AJ2524">
        <v>0</v>
      </c>
    </row>
    <row r="2525" spans="1:36" x14ac:dyDescent="0.25">
      <c r="A2525" s="3" t="s">
        <v>149</v>
      </c>
      <c r="B2525" s="3" t="s">
        <v>130</v>
      </c>
      <c r="C2525" s="3" t="s">
        <v>349</v>
      </c>
      <c r="D2525" s="3">
        <v>2018</v>
      </c>
      <c r="E2525" s="3" t="s">
        <v>31</v>
      </c>
      <c r="F2525" t="s">
        <v>32</v>
      </c>
      <c r="G2525">
        <v>0</v>
      </c>
      <c r="H2525">
        <v>0</v>
      </c>
      <c r="I2525">
        <v>0</v>
      </c>
      <c r="J2525">
        <v>5</v>
      </c>
      <c r="K2525">
        <v>0</v>
      </c>
      <c r="L2525">
        <v>17</v>
      </c>
      <c r="M2525">
        <v>0</v>
      </c>
      <c r="N2525">
        <v>8</v>
      </c>
      <c r="O2525">
        <v>0</v>
      </c>
      <c r="P2525">
        <v>8</v>
      </c>
      <c r="Q2525">
        <v>0</v>
      </c>
      <c r="R2525">
        <v>7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45</v>
      </c>
      <c r="AG2525">
        <v>59</v>
      </c>
      <c r="AH2525" t="s">
        <v>238</v>
      </c>
      <c r="AI2525" t="s">
        <v>350</v>
      </c>
      <c r="AJ2525">
        <v>0</v>
      </c>
    </row>
    <row r="2526" spans="1:36" x14ac:dyDescent="0.25">
      <c r="A2526" s="3" t="s">
        <v>149</v>
      </c>
      <c r="B2526" s="3" t="s">
        <v>130</v>
      </c>
      <c r="C2526" s="3" t="s">
        <v>349</v>
      </c>
      <c r="D2526" s="3">
        <v>2018</v>
      </c>
      <c r="E2526" s="3" t="s">
        <v>33</v>
      </c>
      <c r="F2526" t="s">
        <v>34</v>
      </c>
      <c r="G2526">
        <v>0</v>
      </c>
      <c r="H2526">
        <v>0</v>
      </c>
      <c r="I2526">
        <v>0</v>
      </c>
      <c r="J2526">
        <v>8</v>
      </c>
      <c r="K2526">
        <v>0</v>
      </c>
      <c r="L2526">
        <v>15</v>
      </c>
      <c r="M2526">
        <v>0</v>
      </c>
      <c r="N2526">
        <v>5</v>
      </c>
      <c r="O2526">
        <v>0</v>
      </c>
      <c r="P2526">
        <v>5</v>
      </c>
      <c r="Q2526">
        <v>0</v>
      </c>
      <c r="R2526">
        <v>9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42</v>
      </c>
      <c r="AG2526">
        <v>53</v>
      </c>
      <c r="AH2526" t="s">
        <v>13</v>
      </c>
      <c r="AI2526">
        <v>0</v>
      </c>
      <c r="AJ2526">
        <v>0</v>
      </c>
    </row>
    <row r="2527" spans="1:36" x14ac:dyDescent="0.25">
      <c r="A2527" s="3" t="s">
        <v>149</v>
      </c>
      <c r="B2527" s="3" t="s">
        <v>130</v>
      </c>
      <c r="C2527" s="3" t="s">
        <v>349</v>
      </c>
      <c r="D2527" s="3">
        <v>2018</v>
      </c>
      <c r="E2527" s="3" t="s">
        <v>35</v>
      </c>
      <c r="F2527" t="s">
        <v>36</v>
      </c>
      <c r="G2527">
        <v>0</v>
      </c>
      <c r="H2527">
        <v>0</v>
      </c>
      <c r="I2527">
        <v>0</v>
      </c>
      <c r="J2527">
        <v>5</v>
      </c>
      <c r="K2527">
        <v>0</v>
      </c>
      <c r="L2527">
        <v>10</v>
      </c>
      <c r="M2527">
        <v>0</v>
      </c>
      <c r="N2527">
        <v>14</v>
      </c>
      <c r="O2527">
        <v>0</v>
      </c>
      <c r="P2527">
        <v>13</v>
      </c>
      <c r="Q2527">
        <v>0</v>
      </c>
      <c r="R2527">
        <v>3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45</v>
      </c>
      <c r="AG2527">
        <v>76</v>
      </c>
      <c r="AH2527" t="s">
        <v>13</v>
      </c>
      <c r="AI2527">
        <v>0</v>
      </c>
      <c r="AJ2527">
        <v>0</v>
      </c>
    </row>
    <row r="2528" spans="1:36" x14ac:dyDescent="0.25">
      <c r="A2528" s="3" t="s">
        <v>149</v>
      </c>
      <c r="B2528" s="3" t="s">
        <v>130</v>
      </c>
      <c r="C2528" s="3" t="s">
        <v>349</v>
      </c>
      <c r="D2528" s="3">
        <v>2018</v>
      </c>
      <c r="E2528" s="3" t="s">
        <v>37</v>
      </c>
      <c r="F2528" t="s">
        <v>38</v>
      </c>
      <c r="G2528">
        <v>0</v>
      </c>
      <c r="H2528">
        <v>0</v>
      </c>
      <c r="I2528">
        <v>0</v>
      </c>
      <c r="J2528">
        <v>8</v>
      </c>
      <c r="K2528">
        <v>0</v>
      </c>
      <c r="L2528">
        <v>15</v>
      </c>
      <c r="M2528">
        <v>0</v>
      </c>
      <c r="N2528">
        <v>10</v>
      </c>
      <c r="O2528">
        <v>0</v>
      </c>
      <c r="P2528">
        <v>17</v>
      </c>
      <c r="Q2528">
        <v>0</v>
      </c>
      <c r="R2528">
        <v>2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52</v>
      </c>
      <c r="AG2528">
        <v>68</v>
      </c>
      <c r="AH2528" t="s">
        <v>231</v>
      </c>
      <c r="AI2528" t="s">
        <v>351</v>
      </c>
      <c r="AJ2528">
        <v>0</v>
      </c>
    </row>
    <row r="2529" spans="1:36" x14ac:dyDescent="0.25">
      <c r="A2529" s="3" t="s">
        <v>149</v>
      </c>
      <c r="B2529" s="3" t="s">
        <v>130</v>
      </c>
      <c r="C2529" s="3" t="s">
        <v>349</v>
      </c>
      <c r="D2529" s="3">
        <v>2018</v>
      </c>
      <c r="E2529" s="3" t="s">
        <v>39</v>
      </c>
      <c r="F2529" t="s">
        <v>40</v>
      </c>
      <c r="G2529">
        <v>0</v>
      </c>
      <c r="H2529">
        <v>0</v>
      </c>
      <c r="I2529">
        <v>0</v>
      </c>
      <c r="J2529">
        <v>6</v>
      </c>
      <c r="K2529">
        <v>0</v>
      </c>
      <c r="L2529">
        <v>6</v>
      </c>
      <c r="M2529">
        <v>0</v>
      </c>
      <c r="N2529">
        <v>4</v>
      </c>
      <c r="O2529">
        <v>0</v>
      </c>
      <c r="P2529">
        <v>5</v>
      </c>
      <c r="Q2529">
        <v>0</v>
      </c>
      <c r="R2529">
        <v>1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22</v>
      </c>
      <c r="AG2529">
        <v>33</v>
      </c>
      <c r="AH2529" t="s">
        <v>272</v>
      </c>
      <c r="AI2529" t="s">
        <v>352</v>
      </c>
      <c r="AJ2529">
        <v>0</v>
      </c>
    </row>
    <row r="2530" spans="1:36" x14ac:dyDescent="0.25">
      <c r="A2530" s="3" t="s">
        <v>149</v>
      </c>
      <c r="B2530" s="3" t="s">
        <v>130</v>
      </c>
      <c r="C2530" s="3" t="s">
        <v>349</v>
      </c>
      <c r="D2530" s="3">
        <v>2018</v>
      </c>
      <c r="E2530" s="3" t="s">
        <v>41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 t="s">
        <v>13</v>
      </c>
      <c r="AI2530">
        <v>0</v>
      </c>
      <c r="AJ2530">
        <v>0</v>
      </c>
    </row>
    <row r="2531" spans="1:36" x14ac:dyDescent="0.25">
      <c r="A2531" s="3" t="s">
        <v>149</v>
      </c>
      <c r="B2531" s="3" t="s">
        <v>130</v>
      </c>
      <c r="C2531" s="3" t="s">
        <v>349</v>
      </c>
      <c r="D2531" s="3">
        <v>2018</v>
      </c>
      <c r="E2531" s="3">
        <v>6</v>
      </c>
      <c r="F2531" t="s">
        <v>42</v>
      </c>
      <c r="G2531">
        <v>0</v>
      </c>
      <c r="H2531">
        <v>0</v>
      </c>
      <c r="I2531">
        <v>0</v>
      </c>
      <c r="J2531">
        <v>3</v>
      </c>
      <c r="K2531">
        <v>0</v>
      </c>
      <c r="L2531">
        <v>2</v>
      </c>
      <c r="M2531">
        <v>0</v>
      </c>
      <c r="N2531">
        <v>3</v>
      </c>
      <c r="O2531">
        <v>0</v>
      </c>
      <c r="P2531">
        <v>3</v>
      </c>
      <c r="Q2531">
        <v>0</v>
      </c>
      <c r="R2531">
        <v>1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12</v>
      </c>
      <c r="AG2531">
        <v>31</v>
      </c>
      <c r="AH2531" t="s">
        <v>162</v>
      </c>
      <c r="AI2531">
        <v>0</v>
      </c>
      <c r="AJ2531">
        <v>0</v>
      </c>
    </row>
    <row r="2532" spans="1:36" x14ac:dyDescent="0.25">
      <c r="A2532" s="3" t="s">
        <v>149</v>
      </c>
      <c r="B2532" s="3" t="s">
        <v>130</v>
      </c>
      <c r="C2532" s="3" t="s">
        <v>349</v>
      </c>
      <c r="D2532" s="3">
        <v>2018</v>
      </c>
      <c r="E2532" s="3" t="s">
        <v>43</v>
      </c>
      <c r="F2532" t="s">
        <v>44</v>
      </c>
      <c r="G2532">
        <v>0</v>
      </c>
      <c r="H2532">
        <v>0</v>
      </c>
      <c r="I2532">
        <v>0</v>
      </c>
      <c r="J2532">
        <v>3</v>
      </c>
      <c r="K2532">
        <v>0</v>
      </c>
      <c r="L2532">
        <v>2</v>
      </c>
      <c r="M2532">
        <v>0</v>
      </c>
      <c r="N2532">
        <v>3</v>
      </c>
      <c r="O2532">
        <v>0</v>
      </c>
      <c r="P2532">
        <v>3</v>
      </c>
      <c r="Q2532">
        <v>0</v>
      </c>
      <c r="R2532">
        <v>1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12</v>
      </c>
      <c r="AG2532">
        <v>31</v>
      </c>
      <c r="AH2532" t="s">
        <v>162</v>
      </c>
      <c r="AI2532">
        <v>0</v>
      </c>
      <c r="AJ2532">
        <v>0</v>
      </c>
    </row>
    <row r="2533" spans="1:36" x14ac:dyDescent="0.25">
      <c r="A2533" s="3" t="s">
        <v>149</v>
      </c>
      <c r="B2533" s="3" t="s">
        <v>130</v>
      </c>
      <c r="C2533" s="3" t="s">
        <v>349</v>
      </c>
      <c r="D2533" s="3">
        <v>2018</v>
      </c>
      <c r="E2533" s="3" t="s">
        <v>45</v>
      </c>
      <c r="F2533" t="s">
        <v>46</v>
      </c>
      <c r="G2533">
        <v>0</v>
      </c>
      <c r="H2533">
        <v>0</v>
      </c>
      <c r="I2533">
        <v>0</v>
      </c>
      <c r="J2533">
        <v>4</v>
      </c>
      <c r="K2533">
        <v>0</v>
      </c>
      <c r="L2533">
        <v>2</v>
      </c>
      <c r="M2533">
        <v>0</v>
      </c>
      <c r="N2533">
        <v>3</v>
      </c>
      <c r="O2533">
        <v>0</v>
      </c>
      <c r="P2533">
        <v>3</v>
      </c>
      <c r="Q2533">
        <v>0</v>
      </c>
      <c r="R2533">
        <v>1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13</v>
      </c>
      <c r="AG2533">
        <v>26</v>
      </c>
      <c r="AH2533" t="s">
        <v>162</v>
      </c>
      <c r="AI2533">
        <v>0</v>
      </c>
      <c r="AJ2533">
        <v>0</v>
      </c>
    </row>
    <row r="2534" spans="1:36" x14ac:dyDescent="0.25">
      <c r="A2534" s="3" t="s">
        <v>149</v>
      </c>
      <c r="B2534" s="3" t="s">
        <v>130</v>
      </c>
      <c r="C2534" s="3" t="s">
        <v>349</v>
      </c>
      <c r="D2534" s="3">
        <v>2018</v>
      </c>
      <c r="E2534" s="3" t="s">
        <v>47</v>
      </c>
      <c r="F2534" t="s">
        <v>48</v>
      </c>
      <c r="G2534">
        <v>0</v>
      </c>
      <c r="H2534">
        <v>0</v>
      </c>
      <c r="I2534">
        <v>0</v>
      </c>
      <c r="J2534">
        <v>2</v>
      </c>
      <c r="K2534">
        <v>0</v>
      </c>
      <c r="L2534">
        <v>0</v>
      </c>
      <c r="M2534">
        <v>0</v>
      </c>
      <c r="N2534">
        <v>1</v>
      </c>
      <c r="O2534">
        <v>0</v>
      </c>
      <c r="P2534">
        <v>1</v>
      </c>
      <c r="Q2534">
        <v>0</v>
      </c>
      <c r="R2534">
        <v>1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5</v>
      </c>
      <c r="AG2534">
        <v>19</v>
      </c>
      <c r="AH2534" t="s">
        <v>13</v>
      </c>
      <c r="AI2534">
        <v>0</v>
      </c>
      <c r="AJ2534">
        <v>0</v>
      </c>
    </row>
    <row r="2535" spans="1:36" x14ac:dyDescent="0.25">
      <c r="A2535" s="3" t="s">
        <v>149</v>
      </c>
      <c r="B2535" s="3" t="s">
        <v>130</v>
      </c>
      <c r="C2535" s="3" t="s">
        <v>349</v>
      </c>
      <c r="D2535" s="3">
        <v>2018</v>
      </c>
      <c r="E2535" s="3">
        <v>7</v>
      </c>
      <c r="F2535" t="s">
        <v>49</v>
      </c>
      <c r="G2535">
        <v>0</v>
      </c>
      <c r="H2535">
        <v>0</v>
      </c>
      <c r="I2535">
        <v>0</v>
      </c>
      <c r="J2535">
        <v>82</v>
      </c>
      <c r="K2535">
        <v>0</v>
      </c>
      <c r="L2535">
        <v>80</v>
      </c>
      <c r="M2535">
        <v>0</v>
      </c>
      <c r="N2535">
        <v>21</v>
      </c>
      <c r="O2535">
        <v>0</v>
      </c>
      <c r="P2535">
        <v>25</v>
      </c>
      <c r="Q2535">
        <v>0</v>
      </c>
      <c r="R2535">
        <v>17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225</v>
      </c>
      <c r="AG2535">
        <v>422</v>
      </c>
      <c r="AH2535" t="s">
        <v>162</v>
      </c>
      <c r="AI2535">
        <v>0</v>
      </c>
      <c r="AJ2535">
        <v>0</v>
      </c>
    </row>
    <row r="2536" spans="1:36" x14ac:dyDescent="0.25">
      <c r="A2536" s="3" t="s">
        <v>149</v>
      </c>
      <c r="B2536" s="3" t="s">
        <v>130</v>
      </c>
      <c r="C2536" s="3" t="s">
        <v>349</v>
      </c>
      <c r="D2536" s="3">
        <v>2018</v>
      </c>
      <c r="E2536" s="3" t="s">
        <v>50</v>
      </c>
      <c r="F2536" t="s">
        <v>44</v>
      </c>
      <c r="G2536">
        <v>0</v>
      </c>
      <c r="H2536">
        <v>0</v>
      </c>
      <c r="I2536">
        <v>0</v>
      </c>
      <c r="J2536">
        <v>10</v>
      </c>
      <c r="K2536">
        <v>0</v>
      </c>
      <c r="L2536">
        <v>16</v>
      </c>
      <c r="M2536">
        <v>0</v>
      </c>
      <c r="N2536">
        <v>18</v>
      </c>
      <c r="O2536">
        <v>0</v>
      </c>
      <c r="P2536">
        <v>20</v>
      </c>
      <c r="Q2536">
        <v>0</v>
      </c>
      <c r="R2536">
        <v>9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73</v>
      </c>
      <c r="AG2536">
        <v>348</v>
      </c>
      <c r="AH2536" t="s">
        <v>162</v>
      </c>
      <c r="AI2536">
        <v>0</v>
      </c>
      <c r="AJ2536">
        <v>0</v>
      </c>
    </row>
    <row r="2537" spans="1:36" x14ac:dyDescent="0.25">
      <c r="A2537" s="3" t="s">
        <v>149</v>
      </c>
      <c r="B2537" s="3" t="s">
        <v>130</v>
      </c>
      <c r="C2537" s="3" t="s">
        <v>349</v>
      </c>
      <c r="D2537" s="3">
        <v>2018</v>
      </c>
      <c r="E2537" s="3" t="s">
        <v>51</v>
      </c>
      <c r="F2537" t="s">
        <v>46</v>
      </c>
      <c r="G2537">
        <v>0</v>
      </c>
      <c r="H2537">
        <v>0</v>
      </c>
      <c r="I2537">
        <v>0</v>
      </c>
      <c r="J2537">
        <v>82</v>
      </c>
      <c r="K2537">
        <v>0</v>
      </c>
      <c r="L2537">
        <v>62</v>
      </c>
      <c r="M2537">
        <v>0</v>
      </c>
      <c r="N2537">
        <v>26</v>
      </c>
      <c r="O2537">
        <v>0</v>
      </c>
      <c r="P2537">
        <v>28</v>
      </c>
      <c r="Q2537">
        <v>0</v>
      </c>
      <c r="R2537">
        <v>17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215</v>
      </c>
      <c r="AG2537">
        <v>475</v>
      </c>
      <c r="AH2537" t="s">
        <v>162</v>
      </c>
      <c r="AI2537">
        <v>0</v>
      </c>
      <c r="AJ2537">
        <v>0</v>
      </c>
    </row>
    <row r="2538" spans="1:36" x14ac:dyDescent="0.25">
      <c r="A2538" s="3" t="s">
        <v>149</v>
      </c>
      <c r="B2538" s="3" t="s">
        <v>130</v>
      </c>
      <c r="C2538" s="3" t="s">
        <v>349</v>
      </c>
      <c r="D2538" s="3">
        <v>2018</v>
      </c>
      <c r="E2538" s="3" t="s">
        <v>52</v>
      </c>
      <c r="F2538" t="s">
        <v>53</v>
      </c>
      <c r="G2538">
        <v>0</v>
      </c>
      <c r="H2538">
        <v>0</v>
      </c>
      <c r="I2538">
        <v>0</v>
      </c>
      <c r="J2538">
        <v>15</v>
      </c>
      <c r="K2538">
        <v>0</v>
      </c>
      <c r="L2538">
        <v>10</v>
      </c>
      <c r="M2538">
        <v>0</v>
      </c>
      <c r="N2538">
        <v>19</v>
      </c>
      <c r="O2538">
        <v>0</v>
      </c>
      <c r="P2538">
        <v>15</v>
      </c>
      <c r="Q2538">
        <v>0</v>
      </c>
      <c r="R2538">
        <v>12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71</v>
      </c>
      <c r="AG2538">
        <v>244</v>
      </c>
      <c r="AH2538" t="s">
        <v>13</v>
      </c>
      <c r="AI2538">
        <v>0</v>
      </c>
      <c r="AJ2538">
        <v>0</v>
      </c>
    </row>
    <row r="2539" spans="1:36" x14ac:dyDescent="0.25">
      <c r="A2539" s="3" t="s">
        <v>149</v>
      </c>
      <c r="B2539" s="3" t="s">
        <v>130</v>
      </c>
      <c r="C2539" s="3" t="s">
        <v>349</v>
      </c>
      <c r="D2539" s="3">
        <v>2018</v>
      </c>
      <c r="E2539" s="3">
        <v>8</v>
      </c>
      <c r="F2539" t="s">
        <v>54</v>
      </c>
      <c r="G2539">
        <v>0</v>
      </c>
      <c r="H2539">
        <v>0</v>
      </c>
      <c r="I2539">
        <v>0</v>
      </c>
      <c r="J2539">
        <v>24</v>
      </c>
      <c r="K2539">
        <v>0</v>
      </c>
      <c r="L2539">
        <v>11</v>
      </c>
      <c r="M2539">
        <v>0</v>
      </c>
      <c r="N2539">
        <v>10</v>
      </c>
      <c r="O2539">
        <v>0</v>
      </c>
      <c r="P2539">
        <v>8</v>
      </c>
      <c r="Q2539">
        <v>0</v>
      </c>
      <c r="R2539">
        <v>19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72</v>
      </c>
      <c r="AG2539">
        <v>117</v>
      </c>
      <c r="AH2539" t="s">
        <v>162</v>
      </c>
      <c r="AI2539">
        <v>0</v>
      </c>
      <c r="AJ2539">
        <v>0</v>
      </c>
    </row>
    <row r="2540" spans="1:36" x14ac:dyDescent="0.25">
      <c r="A2540" s="3" t="s">
        <v>149</v>
      </c>
      <c r="B2540" s="3" t="s">
        <v>130</v>
      </c>
      <c r="C2540" s="3" t="s">
        <v>349</v>
      </c>
      <c r="D2540" s="3">
        <v>2018</v>
      </c>
      <c r="E2540" s="3" t="s">
        <v>55</v>
      </c>
      <c r="F2540" t="s">
        <v>16</v>
      </c>
      <c r="G2540">
        <v>0</v>
      </c>
      <c r="H2540">
        <v>0</v>
      </c>
      <c r="I2540">
        <v>0</v>
      </c>
      <c r="J2540">
        <v>8</v>
      </c>
      <c r="K2540">
        <v>0</v>
      </c>
      <c r="L2540">
        <v>6</v>
      </c>
      <c r="M2540">
        <v>0</v>
      </c>
      <c r="N2540">
        <v>4</v>
      </c>
      <c r="O2540">
        <v>0</v>
      </c>
      <c r="P2540">
        <v>5</v>
      </c>
      <c r="Q2540">
        <v>0</v>
      </c>
      <c r="R2540">
        <v>6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29</v>
      </c>
      <c r="AG2540">
        <v>66</v>
      </c>
      <c r="AH2540" t="s">
        <v>162</v>
      </c>
      <c r="AI2540" t="s">
        <v>353</v>
      </c>
      <c r="AJ2540">
        <v>0</v>
      </c>
    </row>
    <row r="2541" spans="1:36" x14ac:dyDescent="0.25">
      <c r="A2541" s="3" t="s">
        <v>149</v>
      </c>
      <c r="B2541" s="3" t="s">
        <v>130</v>
      </c>
      <c r="C2541" s="3" t="s">
        <v>349</v>
      </c>
      <c r="D2541" s="3">
        <v>2018</v>
      </c>
      <c r="E2541" s="3" t="s">
        <v>56</v>
      </c>
      <c r="F2541" t="s">
        <v>20</v>
      </c>
      <c r="G2541">
        <v>0</v>
      </c>
      <c r="H2541">
        <v>0</v>
      </c>
      <c r="I2541">
        <v>0</v>
      </c>
      <c r="J2541">
        <v>22</v>
      </c>
      <c r="K2541">
        <v>0</v>
      </c>
      <c r="L2541">
        <v>5</v>
      </c>
      <c r="M2541">
        <v>0</v>
      </c>
      <c r="N2541">
        <v>6</v>
      </c>
      <c r="O2541">
        <v>0</v>
      </c>
      <c r="P2541">
        <v>3</v>
      </c>
      <c r="Q2541">
        <v>0</v>
      </c>
      <c r="R2541">
        <v>8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44</v>
      </c>
      <c r="AG2541">
        <v>59</v>
      </c>
      <c r="AH2541" t="s">
        <v>162</v>
      </c>
      <c r="AI2541" t="s">
        <v>353</v>
      </c>
      <c r="AJ2541">
        <v>0</v>
      </c>
    </row>
    <row r="2542" spans="1:36" x14ac:dyDescent="0.25">
      <c r="A2542" s="3" t="s">
        <v>149</v>
      </c>
      <c r="B2542" s="3" t="s">
        <v>130</v>
      </c>
      <c r="C2542" s="3" t="s">
        <v>349</v>
      </c>
      <c r="D2542" s="3">
        <v>2018</v>
      </c>
      <c r="E2542" s="3" t="s">
        <v>57</v>
      </c>
      <c r="F2542" t="s">
        <v>58</v>
      </c>
      <c r="G2542">
        <v>0</v>
      </c>
      <c r="H2542">
        <v>0</v>
      </c>
      <c r="I2542">
        <v>0</v>
      </c>
      <c r="J2542">
        <v>17</v>
      </c>
      <c r="K2542">
        <v>0</v>
      </c>
      <c r="L2542">
        <v>11</v>
      </c>
      <c r="M2542">
        <v>0</v>
      </c>
      <c r="N2542">
        <v>10</v>
      </c>
      <c r="O2542">
        <v>0</v>
      </c>
      <c r="P2542">
        <v>8</v>
      </c>
      <c r="Q2542">
        <v>0</v>
      </c>
      <c r="R2542">
        <v>10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56</v>
      </c>
      <c r="AG2542">
        <v>88</v>
      </c>
      <c r="AH2542" t="s">
        <v>13</v>
      </c>
      <c r="AI2542" t="s">
        <v>353</v>
      </c>
      <c r="AJ2542">
        <v>0</v>
      </c>
    </row>
    <row r="2543" spans="1:36" x14ac:dyDescent="0.25">
      <c r="A2543" s="3" t="s">
        <v>149</v>
      </c>
      <c r="B2543" s="3" t="s">
        <v>130</v>
      </c>
      <c r="C2543" s="3" t="s">
        <v>349</v>
      </c>
      <c r="D2543" s="3">
        <v>2018</v>
      </c>
      <c r="E2543" s="3">
        <v>9</v>
      </c>
      <c r="F2543" t="s">
        <v>59</v>
      </c>
      <c r="G2543">
        <v>0</v>
      </c>
      <c r="H2543">
        <v>0</v>
      </c>
      <c r="I2543">
        <v>0</v>
      </c>
      <c r="J2543">
        <v>14</v>
      </c>
      <c r="K2543">
        <v>0</v>
      </c>
      <c r="L2543">
        <v>2</v>
      </c>
      <c r="M2543">
        <v>0</v>
      </c>
      <c r="N2543">
        <v>6</v>
      </c>
      <c r="O2543">
        <v>0</v>
      </c>
      <c r="P2543">
        <v>4</v>
      </c>
      <c r="Q2543">
        <v>0</v>
      </c>
      <c r="R2543">
        <v>5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31</v>
      </c>
      <c r="AG2543">
        <v>83</v>
      </c>
      <c r="AH2543" t="s">
        <v>354</v>
      </c>
      <c r="AI2543">
        <v>0</v>
      </c>
      <c r="AJ2543">
        <v>0</v>
      </c>
    </row>
    <row r="2544" spans="1:36" x14ac:dyDescent="0.25">
      <c r="A2544" s="3" t="s">
        <v>149</v>
      </c>
      <c r="B2544" s="3" t="s">
        <v>130</v>
      </c>
      <c r="C2544" s="3" t="s">
        <v>349</v>
      </c>
      <c r="D2544" s="3">
        <v>2018</v>
      </c>
      <c r="E2544" s="3">
        <v>10</v>
      </c>
      <c r="F2544" t="s">
        <v>60</v>
      </c>
      <c r="G2544">
        <v>0</v>
      </c>
      <c r="H2544">
        <v>0</v>
      </c>
      <c r="I2544">
        <v>0</v>
      </c>
      <c r="J2544">
        <v>24</v>
      </c>
      <c r="K2544">
        <v>0</v>
      </c>
      <c r="L2544">
        <v>17</v>
      </c>
      <c r="M2544">
        <v>0</v>
      </c>
      <c r="N2544">
        <v>0</v>
      </c>
      <c r="O2544">
        <v>0</v>
      </c>
      <c r="P2544">
        <v>19</v>
      </c>
      <c r="Q2544">
        <v>0</v>
      </c>
      <c r="R2544">
        <v>19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79</v>
      </c>
      <c r="AG2544">
        <v>205</v>
      </c>
      <c r="AH2544" t="s">
        <v>162</v>
      </c>
      <c r="AI2544" t="s">
        <v>355</v>
      </c>
      <c r="AJ2544">
        <v>0</v>
      </c>
    </row>
    <row r="2545" spans="1:36" x14ac:dyDescent="0.25">
      <c r="A2545" s="3" t="s">
        <v>149</v>
      </c>
      <c r="B2545" s="3" t="s">
        <v>130</v>
      </c>
      <c r="C2545" s="3" t="s">
        <v>349</v>
      </c>
      <c r="D2545" s="3">
        <v>2018</v>
      </c>
      <c r="E2545" s="3">
        <v>11</v>
      </c>
      <c r="F2545" t="s">
        <v>61</v>
      </c>
      <c r="G2545">
        <v>0</v>
      </c>
      <c r="H2545">
        <v>0</v>
      </c>
      <c r="I2545">
        <v>0</v>
      </c>
      <c r="J2545">
        <v>18</v>
      </c>
      <c r="K2545">
        <v>0</v>
      </c>
      <c r="L2545">
        <v>14</v>
      </c>
      <c r="M2545">
        <v>0</v>
      </c>
      <c r="N2545">
        <v>0</v>
      </c>
      <c r="O2545">
        <v>0</v>
      </c>
      <c r="P2545">
        <v>13</v>
      </c>
      <c r="Q2545">
        <v>0</v>
      </c>
      <c r="R2545">
        <v>14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59</v>
      </c>
      <c r="AG2545">
        <v>164</v>
      </c>
      <c r="AH2545" t="s">
        <v>200</v>
      </c>
      <c r="AI2545" t="s">
        <v>355</v>
      </c>
      <c r="AJ2545">
        <v>0</v>
      </c>
    </row>
    <row r="2546" spans="1:36" x14ac:dyDescent="0.25">
      <c r="A2546" s="3" t="s">
        <v>149</v>
      </c>
      <c r="B2546" s="3" t="s">
        <v>130</v>
      </c>
      <c r="C2546" s="3" t="s">
        <v>349</v>
      </c>
      <c r="D2546" s="3">
        <v>2018</v>
      </c>
      <c r="E2546" s="3" t="s">
        <v>62</v>
      </c>
      <c r="F2546" t="s">
        <v>63</v>
      </c>
      <c r="G2546">
        <v>0</v>
      </c>
      <c r="H2546">
        <v>0</v>
      </c>
      <c r="I2546">
        <v>0</v>
      </c>
      <c r="J2546">
        <v>6</v>
      </c>
      <c r="K2546">
        <v>0</v>
      </c>
      <c r="L2546">
        <v>4</v>
      </c>
      <c r="M2546">
        <v>0</v>
      </c>
      <c r="N2546">
        <v>0</v>
      </c>
      <c r="O2546">
        <v>0</v>
      </c>
      <c r="P2546">
        <v>5</v>
      </c>
      <c r="Q2546">
        <v>0</v>
      </c>
      <c r="R2546">
        <v>2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17</v>
      </c>
      <c r="AG2546">
        <v>45</v>
      </c>
      <c r="AH2546" t="s">
        <v>13</v>
      </c>
      <c r="AI2546">
        <v>0</v>
      </c>
      <c r="AJ2546">
        <v>0</v>
      </c>
    </row>
    <row r="2547" spans="1:36" x14ac:dyDescent="0.25">
      <c r="A2547" s="3" t="s">
        <v>149</v>
      </c>
      <c r="B2547" s="3" t="s">
        <v>130</v>
      </c>
      <c r="C2547" s="3" t="s">
        <v>349</v>
      </c>
      <c r="D2547" s="3">
        <v>2018</v>
      </c>
      <c r="E2547" s="3" t="s">
        <v>64</v>
      </c>
      <c r="F2547" t="s">
        <v>65</v>
      </c>
      <c r="G2547">
        <v>0</v>
      </c>
      <c r="H2547">
        <v>0</v>
      </c>
      <c r="I2547">
        <v>0</v>
      </c>
      <c r="J2547">
        <v>2</v>
      </c>
      <c r="K2547">
        <v>0</v>
      </c>
      <c r="L2547">
        <v>1</v>
      </c>
      <c r="M2547">
        <v>0</v>
      </c>
      <c r="N2547">
        <v>0</v>
      </c>
      <c r="O2547">
        <v>0</v>
      </c>
      <c r="P2547">
        <v>2</v>
      </c>
      <c r="Q2547">
        <v>0</v>
      </c>
      <c r="R2547">
        <v>1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6</v>
      </c>
      <c r="AG2547">
        <v>15</v>
      </c>
      <c r="AH2547" t="s">
        <v>13</v>
      </c>
      <c r="AI2547">
        <v>0</v>
      </c>
      <c r="AJ2547">
        <v>0</v>
      </c>
    </row>
    <row r="2548" spans="1:36" x14ac:dyDescent="0.25">
      <c r="A2548" s="3" t="s">
        <v>149</v>
      </c>
      <c r="B2548" s="3" t="s">
        <v>130</v>
      </c>
      <c r="C2548" s="3" t="s">
        <v>349</v>
      </c>
      <c r="D2548" s="3">
        <v>2018</v>
      </c>
      <c r="E2548" s="3" t="s">
        <v>66</v>
      </c>
      <c r="F2548" t="s">
        <v>20</v>
      </c>
      <c r="G2548">
        <v>0</v>
      </c>
      <c r="H2548">
        <v>0</v>
      </c>
      <c r="I2548">
        <v>0</v>
      </c>
      <c r="J2548">
        <v>5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1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6</v>
      </c>
      <c r="AG2548">
        <v>14</v>
      </c>
      <c r="AH2548" t="s">
        <v>13</v>
      </c>
      <c r="AI2548">
        <v>0</v>
      </c>
      <c r="AJ2548">
        <v>0</v>
      </c>
    </row>
    <row r="2549" spans="1:36" x14ac:dyDescent="0.25">
      <c r="A2549" s="3" t="s">
        <v>149</v>
      </c>
      <c r="B2549" s="3" t="s">
        <v>130</v>
      </c>
      <c r="C2549" s="3" t="s">
        <v>349</v>
      </c>
      <c r="D2549" s="3">
        <v>2018</v>
      </c>
      <c r="E2549" s="3" t="s">
        <v>67</v>
      </c>
      <c r="F2549" t="s">
        <v>18</v>
      </c>
      <c r="G2549">
        <v>0</v>
      </c>
      <c r="H2549">
        <v>0</v>
      </c>
      <c r="I2549">
        <v>0</v>
      </c>
      <c r="J2549">
        <v>2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2</v>
      </c>
      <c r="Q2549">
        <v>0</v>
      </c>
      <c r="R2549">
        <v>2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6</v>
      </c>
      <c r="AG2549">
        <v>10</v>
      </c>
      <c r="AH2549" t="s">
        <v>13</v>
      </c>
      <c r="AI2549">
        <v>0</v>
      </c>
      <c r="AJ2549">
        <v>0</v>
      </c>
    </row>
    <row r="2550" spans="1:36" x14ac:dyDescent="0.25">
      <c r="A2550" s="3" t="s">
        <v>149</v>
      </c>
      <c r="B2550" s="3" t="s">
        <v>130</v>
      </c>
      <c r="C2550" s="3" t="s">
        <v>349</v>
      </c>
      <c r="D2550" s="3">
        <v>2018</v>
      </c>
      <c r="E2550" s="3">
        <v>12</v>
      </c>
      <c r="F2550" t="s">
        <v>68</v>
      </c>
      <c r="G2550">
        <v>0</v>
      </c>
      <c r="H2550">
        <v>0</v>
      </c>
      <c r="I2550">
        <v>0</v>
      </c>
      <c r="J2550">
        <v>3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1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5</v>
      </c>
      <c r="AG2550">
        <v>8</v>
      </c>
      <c r="AH2550" t="s">
        <v>175</v>
      </c>
      <c r="AI2550">
        <v>0</v>
      </c>
      <c r="AJ2550">
        <v>0</v>
      </c>
    </row>
    <row r="2551" spans="1:36" x14ac:dyDescent="0.25">
      <c r="A2551" s="3" t="s">
        <v>149</v>
      </c>
      <c r="B2551" s="3" t="s">
        <v>130</v>
      </c>
      <c r="C2551" s="3" t="s">
        <v>349</v>
      </c>
      <c r="D2551" s="3">
        <v>2018</v>
      </c>
      <c r="E2551" s="3" t="s">
        <v>69</v>
      </c>
      <c r="F2551" t="s">
        <v>70</v>
      </c>
      <c r="G2551">
        <v>0</v>
      </c>
      <c r="H2551">
        <v>0</v>
      </c>
      <c r="I2551">
        <v>0</v>
      </c>
      <c r="J2551">
        <v>1</v>
      </c>
      <c r="K2551">
        <v>0</v>
      </c>
      <c r="L2551">
        <v>1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1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3</v>
      </c>
      <c r="AG2551">
        <v>6</v>
      </c>
      <c r="AH2551" t="s">
        <v>13</v>
      </c>
      <c r="AI2551">
        <v>0</v>
      </c>
      <c r="AJ2551">
        <v>0</v>
      </c>
    </row>
    <row r="2552" spans="1:36" x14ac:dyDescent="0.25">
      <c r="A2552" s="3" t="s">
        <v>149</v>
      </c>
      <c r="B2552" s="3" t="s">
        <v>130</v>
      </c>
      <c r="C2552" s="3" t="s">
        <v>349</v>
      </c>
      <c r="D2552" s="3">
        <v>2018</v>
      </c>
      <c r="E2552" s="3" t="s">
        <v>71</v>
      </c>
      <c r="F2552" t="s">
        <v>72</v>
      </c>
      <c r="G2552">
        <v>0</v>
      </c>
      <c r="H2552">
        <v>0</v>
      </c>
      <c r="I2552">
        <v>0</v>
      </c>
      <c r="J2552">
        <v>2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2</v>
      </c>
      <c r="AG2552">
        <v>5</v>
      </c>
      <c r="AH2552" t="s">
        <v>13</v>
      </c>
      <c r="AI2552">
        <v>0</v>
      </c>
      <c r="AJ2552">
        <v>0</v>
      </c>
    </row>
    <row r="2553" spans="1:36" x14ac:dyDescent="0.25">
      <c r="A2553" s="3" t="s">
        <v>149</v>
      </c>
      <c r="B2553" s="3" t="s">
        <v>130</v>
      </c>
      <c r="C2553" s="3" t="s">
        <v>349</v>
      </c>
      <c r="D2553" s="3">
        <v>2018</v>
      </c>
      <c r="E2553" s="3" t="s">
        <v>73</v>
      </c>
      <c r="F2553" t="s">
        <v>16</v>
      </c>
      <c r="G2553">
        <v>0</v>
      </c>
      <c r="H2553">
        <v>0</v>
      </c>
      <c r="I2553">
        <v>0</v>
      </c>
      <c r="J2553">
        <v>1</v>
      </c>
      <c r="K2553">
        <v>0</v>
      </c>
      <c r="L2553">
        <v>1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2</v>
      </c>
      <c r="AG2553">
        <v>4</v>
      </c>
      <c r="AH2553" t="s">
        <v>13</v>
      </c>
      <c r="AI2553">
        <v>0</v>
      </c>
      <c r="AJ2553">
        <v>0</v>
      </c>
    </row>
    <row r="2554" spans="1:36" x14ac:dyDescent="0.25">
      <c r="A2554" s="3" t="s">
        <v>149</v>
      </c>
      <c r="B2554" s="3" t="s">
        <v>130</v>
      </c>
      <c r="C2554" s="3" t="s">
        <v>349</v>
      </c>
      <c r="D2554" s="3">
        <v>2018</v>
      </c>
      <c r="E2554" s="3" t="s">
        <v>74</v>
      </c>
      <c r="F2554" t="s">
        <v>20</v>
      </c>
      <c r="G2554">
        <v>0</v>
      </c>
      <c r="H2554">
        <v>0</v>
      </c>
      <c r="I2554">
        <v>0</v>
      </c>
      <c r="J2554">
        <v>2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2</v>
      </c>
      <c r="AG2554">
        <v>4</v>
      </c>
      <c r="AH2554" t="s">
        <v>13</v>
      </c>
      <c r="AI2554">
        <v>0</v>
      </c>
      <c r="AJ2554">
        <v>0</v>
      </c>
    </row>
    <row r="2555" spans="1:36" x14ac:dyDescent="0.25">
      <c r="A2555" s="3" t="s">
        <v>149</v>
      </c>
      <c r="B2555" s="3" t="s">
        <v>130</v>
      </c>
      <c r="C2555" s="3" t="s">
        <v>349</v>
      </c>
      <c r="D2555" s="3">
        <v>2018</v>
      </c>
      <c r="E2555" s="3">
        <v>0</v>
      </c>
      <c r="F2555" t="s">
        <v>75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</row>
    <row r="2556" spans="1:36" x14ac:dyDescent="0.25">
      <c r="A2556" s="3" t="s">
        <v>149</v>
      </c>
      <c r="B2556" s="3" t="s">
        <v>130</v>
      </c>
      <c r="C2556" s="3" t="s">
        <v>349</v>
      </c>
      <c r="D2556" s="3">
        <v>2018</v>
      </c>
      <c r="E2556" s="3">
        <v>13</v>
      </c>
      <c r="F2556" t="s">
        <v>76</v>
      </c>
      <c r="G2556">
        <v>0</v>
      </c>
      <c r="H2556">
        <v>0</v>
      </c>
      <c r="I2556">
        <v>0</v>
      </c>
      <c r="J2556">
        <v>1</v>
      </c>
      <c r="K2556">
        <v>0</v>
      </c>
      <c r="L2556">
        <v>2</v>
      </c>
      <c r="M2556">
        <v>0</v>
      </c>
      <c r="N2556">
        <v>1</v>
      </c>
      <c r="O2556">
        <v>0</v>
      </c>
      <c r="P2556">
        <v>1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5</v>
      </c>
      <c r="AG2556">
        <v>16</v>
      </c>
      <c r="AH2556" t="s">
        <v>162</v>
      </c>
      <c r="AI2556">
        <v>0</v>
      </c>
      <c r="AJ2556">
        <v>0</v>
      </c>
    </row>
    <row r="2557" spans="1:36" x14ac:dyDescent="0.25">
      <c r="A2557" s="3" t="s">
        <v>149</v>
      </c>
      <c r="B2557" s="3" t="s">
        <v>130</v>
      </c>
      <c r="C2557" s="3" t="s">
        <v>349</v>
      </c>
      <c r="D2557" s="3">
        <v>2018</v>
      </c>
      <c r="E2557" s="3" t="s">
        <v>77</v>
      </c>
      <c r="F2557" t="s">
        <v>78</v>
      </c>
      <c r="G2557">
        <v>0</v>
      </c>
      <c r="H2557">
        <v>0</v>
      </c>
      <c r="I2557">
        <v>0</v>
      </c>
      <c r="J2557">
        <v>1</v>
      </c>
      <c r="K2557">
        <v>0</v>
      </c>
      <c r="L2557">
        <v>2</v>
      </c>
      <c r="M2557">
        <v>0</v>
      </c>
      <c r="N2557">
        <v>1</v>
      </c>
      <c r="O2557">
        <v>0</v>
      </c>
      <c r="P2557">
        <v>1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5</v>
      </c>
      <c r="AG2557">
        <v>13</v>
      </c>
      <c r="AH2557" t="s">
        <v>13</v>
      </c>
      <c r="AI2557">
        <v>0</v>
      </c>
      <c r="AJ2557">
        <v>0</v>
      </c>
    </row>
    <row r="2558" spans="1:36" x14ac:dyDescent="0.25">
      <c r="A2558" s="3" t="s">
        <v>149</v>
      </c>
      <c r="B2558" s="3" t="s">
        <v>130</v>
      </c>
      <c r="C2558" s="3" t="s">
        <v>349</v>
      </c>
      <c r="D2558" s="3">
        <v>2018</v>
      </c>
      <c r="E2558" s="3" t="s">
        <v>79</v>
      </c>
      <c r="F2558" t="s">
        <v>80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4</v>
      </c>
      <c r="AH2558" t="s">
        <v>13</v>
      </c>
      <c r="AI2558">
        <v>0</v>
      </c>
      <c r="AJ2558">
        <v>0</v>
      </c>
    </row>
    <row r="2559" spans="1:36" x14ac:dyDescent="0.25">
      <c r="A2559" s="3" t="s">
        <v>149</v>
      </c>
      <c r="B2559" s="3" t="s">
        <v>130</v>
      </c>
      <c r="C2559" s="3" t="s">
        <v>349</v>
      </c>
      <c r="D2559" s="3">
        <v>2018</v>
      </c>
      <c r="E2559" s="3">
        <v>14</v>
      </c>
      <c r="F2559" t="s">
        <v>81</v>
      </c>
      <c r="G2559">
        <v>0</v>
      </c>
      <c r="H2559">
        <v>0</v>
      </c>
      <c r="I2559">
        <v>0</v>
      </c>
      <c r="J2559">
        <v>8</v>
      </c>
      <c r="K2559">
        <v>0</v>
      </c>
      <c r="L2559">
        <v>36</v>
      </c>
      <c r="M2559">
        <v>0</v>
      </c>
      <c r="N2559">
        <v>24</v>
      </c>
      <c r="O2559">
        <v>0</v>
      </c>
      <c r="P2559">
        <v>12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80</v>
      </c>
      <c r="AG2559">
        <v>246</v>
      </c>
      <c r="AH2559" t="s">
        <v>162</v>
      </c>
      <c r="AI2559">
        <v>0</v>
      </c>
      <c r="AJ2559">
        <v>0</v>
      </c>
    </row>
    <row r="2560" spans="1:36" x14ac:dyDescent="0.25">
      <c r="A2560" s="3" t="s">
        <v>149</v>
      </c>
      <c r="B2560" s="3" t="s">
        <v>130</v>
      </c>
      <c r="C2560" s="3" t="s">
        <v>349</v>
      </c>
      <c r="D2560" s="3">
        <v>2018</v>
      </c>
      <c r="E2560" s="3" t="s">
        <v>82</v>
      </c>
      <c r="F2560" t="s">
        <v>83</v>
      </c>
      <c r="G2560">
        <v>0</v>
      </c>
      <c r="H2560">
        <v>0</v>
      </c>
      <c r="I2560">
        <v>0</v>
      </c>
      <c r="J2560">
        <v>2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2</v>
      </c>
      <c r="AG2560">
        <v>22</v>
      </c>
      <c r="AH2560" t="s">
        <v>13</v>
      </c>
      <c r="AI2560">
        <v>0</v>
      </c>
      <c r="AJ2560">
        <v>0</v>
      </c>
    </row>
    <row r="2561" spans="1:36" x14ac:dyDescent="0.25">
      <c r="A2561" s="3" t="s">
        <v>149</v>
      </c>
      <c r="B2561" s="3" t="s">
        <v>130</v>
      </c>
      <c r="C2561" s="3" t="s">
        <v>349</v>
      </c>
      <c r="D2561" s="3">
        <v>2018</v>
      </c>
      <c r="E2561" s="3" t="s">
        <v>84</v>
      </c>
      <c r="F2561" t="s">
        <v>85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31</v>
      </c>
      <c r="AH2561" t="s">
        <v>13</v>
      </c>
      <c r="AI2561">
        <v>0</v>
      </c>
      <c r="AJ2561">
        <v>0</v>
      </c>
    </row>
    <row r="2562" spans="1:36" x14ac:dyDescent="0.25">
      <c r="A2562" s="3" t="s">
        <v>149</v>
      </c>
      <c r="B2562" s="3" t="s">
        <v>130</v>
      </c>
      <c r="C2562" s="3" t="s">
        <v>349</v>
      </c>
      <c r="D2562" s="3">
        <v>2018</v>
      </c>
      <c r="E2562" s="3" t="s">
        <v>86</v>
      </c>
      <c r="F2562" t="s">
        <v>87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10</v>
      </c>
      <c r="AH2562" t="s">
        <v>13</v>
      </c>
      <c r="AI2562">
        <v>0</v>
      </c>
      <c r="AJ2562">
        <v>0</v>
      </c>
    </row>
    <row r="2563" spans="1:36" x14ac:dyDescent="0.25">
      <c r="A2563" s="3" t="s">
        <v>149</v>
      </c>
      <c r="B2563" s="3" t="s">
        <v>130</v>
      </c>
      <c r="C2563" s="3" t="s">
        <v>349</v>
      </c>
      <c r="D2563" s="3">
        <v>2018</v>
      </c>
      <c r="E2563" s="3" t="s">
        <v>88</v>
      </c>
      <c r="F2563" t="s">
        <v>89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5</v>
      </c>
      <c r="AH2563" t="s">
        <v>13</v>
      </c>
      <c r="AI2563">
        <v>0</v>
      </c>
      <c r="AJ2563">
        <v>0</v>
      </c>
    </row>
    <row r="2564" spans="1:36" x14ac:dyDescent="0.25">
      <c r="A2564" s="3" t="s">
        <v>149</v>
      </c>
      <c r="B2564" s="3" t="s">
        <v>130</v>
      </c>
      <c r="C2564" s="3" t="s">
        <v>349</v>
      </c>
      <c r="D2564" s="3">
        <v>2018</v>
      </c>
      <c r="E2564" s="3" t="s">
        <v>90</v>
      </c>
      <c r="F2564" t="s">
        <v>91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26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26</v>
      </c>
      <c r="AG2564">
        <v>27</v>
      </c>
      <c r="AH2564" t="s">
        <v>13</v>
      </c>
      <c r="AI2564">
        <v>0</v>
      </c>
      <c r="AJ2564">
        <v>0</v>
      </c>
    </row>
    <row r="2565" spans="1:36" x14ac:dyDescent="0.25">
      <c r="A2565" s="3" t="s">
        <v>149</v>
      </c>
      <c r="B2565" s="3" t="s">
        <v>130</v>
      </c>
      <c r="C2565" s="3" t="s">
        <v>349</v>
      </c>
      <c r="D2565" s="3">
        <v>2018</v>
      </c>
      <c r="E2565" s="3" t="s">
        <v>92</v>
      </c>
      <c r="F2565" t="s">
        <v>93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12</v>
      </c>
      <c r="M2565">
        <v>0</v>
      </c>
      <c r="N2565">
        <v>24</v>
      </c>
      <c r="O2565">
        <v>0</v>
      </c>
      <c r="P2565">
        <v>12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48</v>
      </c>
      <c r="AG2565">
        <v>73</v>
      </c>
      <c r="AH2565" t="s">
        <v>13</v>
      </c>
      <c r="AI2565">
        <v>0</v>
      </c>
      <c r="AJ2565">
        <v>0</v>
      </c>
    </row>
    <row r="2566" spans="1:36" x14ac:dyDescent="0.25">
      <c r="A2566" s="3" t="s">
        <v>149</v>
      </c>
      <c r="B2566" s="3" t="s">
        <v>130</v>
      </c>
      <c r="C2566" s="3" t="s">
        <v>349</v>
      </c>
      <c r="D2566" s="3">
        <v>2018</v>
      </c>
      <c r="E2566" s="3">
        <v>15</v>
      </c>
      <c r="F2566" t="s">
        <v>94</v>
      </c>
      <c r="G2566">
        <v>0</v>
      </c>
      <c r="H2566">
        <v>0</v>
      </c>
      <c r="I2566">
        <v>0</v>
      </c>
      <c r="J2566">
        <v>2</v>
      </c>
      <c r="K2566">
        <v>0</v>
      </c>
      <c r="L2566">
        <v>2</v>
      </c>
      <c r="M2566">
        <v>0</v>
      </c>
      <c r="N2566">
        <v>1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5</v>
      </c>
      <c r="AG2566">
        <v>13</v>
      </c>
      <c r="AH2566" t="s">
        <v>13</v>
      </c>
      <c r="AI2566">
        <v>0</v>
      </c>
      <c r="AJ2566">
        <v>0</v>
      </c>
    </row>
    <row r="2567" spans="1:36" x14ac:dyDescent="0.25">
      <c r="A2567" s="3" t="s">
        <v>149</v>
      </c>
      <c r="B2567" s="3" t="s">
        <v>130</v>
      </c>
      <c r="C2567" s="3" t="s">
        <v>349</v>
      </c>
      <c r="D2567" s="3">
        <v>2018</v>
      </c>
      <c r="E2567" s="3" t="s">
        <v>95</v>
      </c>
      <c r="F2567" t="s">
        <v>96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1</v>
      </c>
      <c r="M2567">
        <v>0</v>
      </c>
      <c r="N2567">
        <v>0</v>
      </c>
      <c r="O2567">
        <v>0</v>
      </c>
      <c r="P2567">
        <v>1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2</v>
      </c>
      <c r="AG2567">
        <v>2</v>
      </c>
      <c r="AH2567" t="s">
        <v>13</v>
      </c>
      <c r="AI2567">
        <v>0</v>
      </c>
      <c r="AJ2567">
        <v>0</v>
      </c>
    </row>
    <row r="2568" spans="1:36" x14ac:dyDescent="0.25">
      <c r="A2568" s="3" t="s">
        <v>149</v>
      </c>
      <c r="B2568" s="3" t="s">
        <v>130</v>
      </c>
      <c r="C2568" s="3" t="s">
        <v>349</v>
      </c>
      <c r="D2568" s="3">
        <v>2018</v>
      </c>
      <c r="E2568" s="3">
        <v>0</v>
      </c>
      <c r="F2568" t="s">
        <v>97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</row>
    <row r="2569" spans="1:36" x14ac:dyDescent="0.25">
      <c r="A2569" s="3" t="s">
        <v>149</v>
      </c>
      <c r="B2569" s="3" t="s">
        <v>130</v>
      </c>
      <c r="C2569" s="3" t="s">
        <v>349</v>
      </c>
      <c r="D2569" s="3">
        <v>2018</v>
      </c>
      <c r="E2569" s="3">
        <v>0</v>
      </c>
      <c r="F2569" t="s">
        <v>98</v>
      </c>
      <c r="G2569">
        <v>0</v>
      </c>
      <c r="H2569">
        <v>0</v>
      </c>
      <c r="I2569">
        <v>0</v>
      </c>
      <c r="J2569">
        <v>103</v>
      </c>
      <c r="K2569">
        <v>0</v>
      </c>
      <c r="L2569">
        <v>96</v>
      </c>
      <c r="M2569">
        <v>0</v>
      </c>
      <c r="N2569">
        <v>24</v>
      </c>
      <c r="O2569">
        <v>0</v>
      </c>
      <c r="P2569">
        <v>41</v>
      </c>
      <c r="Q2569">
        <v>0</v>
      </c>
      <c r="R2569">
        <v>32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296</v>
      </c>
      <c r="AG2569">
        <v>617</v>
      </c>
      <c r="AH2569" t="s">
        <v>13</v>
      </c>
      <c r="AI2569">
        <v>0</v>
      </c>
      <c r="AJ2569">
        <v>0</v>
      </c>
    </row>
    <row r="2570" spans="1:36" x14ac:dyDescent="0.25">
      <c r="A2570" s="3" t="s">
        <v>149</v>
      </c>
      <c r="B2570" s="3" t="s">
        <v>130</v>
      </c>
      <c r="C2570" s="3" t="s">
        <v>349</v>
      </c>
      <c r="D2570" s="3">
        <v>2018</v>
      </c>
      <c r="E2570" s="3">
        <v>0</v>
      </c>
      <c r="F2570" t="s">
        <v>99</v>
      </c>
      <c r="G2570">
        <v>0</v>
      </c>
      <c r="H2570">
        <v>0</v>
      </c>
      <c r="I2570">
        <v>0</v>
      </c>
      <c r="J2570">
        <v>37</v>
      </c>
      <c r="K2570">
        <v>0</v>
      </c>
      <c r="L2570">
        <v>29</v>
      </c>
      <c r="M2570">
        <v>0</v>
      </c>
      <c r="N2570">
        <v>31</v>
      </c>
      <c r="O2570">
        <v>0</v>
      </c>
      <c r="P2570">
        <v>31</v>
      </c>
      <c r="Q2570">
        <v>0</v>
      </c>
      <c r="R2570">
        <v>29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157</v>
      </c>
      <c r="AG2570">
        <v>496</v>
      </c>
      <c r="AH2570" t="s">
        <v>13</v>
      </c>
      <c r="AI2570">
        <v>0</v>
      </c>
      <c r="AJ2570">
        <v>0</v>
      </c>
    </row>
    <row r="2571" spans="1:36" x14ac:dyDescent="0.25">
      <c r="A2571" s="3" t="s">
        <v>149</v>
      </c>
      <c r="B2571" s="3" t="s">
        <v>130</v>
      </c>
      <c r="C2571" s="3" t="s">
        <v>349</v>
      </c>
      <c r="D2571" s="3">
        <v>2018</v>
      </c>
      <c r="E2571" s="3">
        <v>0</v>
      </c>
      <c r="F2571" t="s">
        <v>100</v>
      </c>
      <c r="G2571">
        <v>0</v>
      </c>
      <c r="H2571">
        <v>0</v>
      </c>
      <c r="I2571">
        <v>0</v>
      </c>
      <c r="J2571">
        <v>14</v>
      </c>
      <c r="K2571">
        <v>0</v>
      </c>
      <c r="L2571">
        <v>2</v>
      </c>
      <c r="M2571">
        <v>0</v>
      </c>
      <c r="N2571">
        <v>6</v>
      </c>
      <c r="O2571">
        <v>0</v>
      </c>
      <c r="P2571">
        <v>4</v>
      </c>
      <c r="Q2571">
        <v>0</v>
      </c>
      <c r="R2571">
        <v>5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31</v>
      </c>
      <c r="AG2571">
        <v>83</v>
      </c>
      <c r="AH2571" t="s">
        <v>13</v>
      </c>
      <c r="AI2571">
        <v>0</v>
      </c>
      <c r="AJ2571">
        <v>0</v>
      </c>
    </row>
    <row r="2572" spans="1:36" x14ac:dyDescent="0.25">
      <c r="A2572" s="3" t="s">
        <v>149</v>
      </c>
      <c r="B2572" s="3" t="s">
        <v>130</v>
      </c>
      <c r="C2572" s="3" t="s">
        <v>349</v>
      </c>
      <c r="D2572" s="3">
        <v>2018</v>
      </c>
      <c r="E2572" s="3">
        <v>0</v>
      </c>
      <c r="F2572" t="s">
        <v>101</v>
      </c>
      <c r="G2572">
        <v>0</v>
      </c>
      <c r="H2572">
        <v>0</v>
      </c>
      <c r="I2572">
        <v>0</v>
      </c>
      <c r="J2572">
        <v>110</v>
      </c>
      <c r="K2572">
        <v>0</v>
      </c>
      <c r="L2572">
        <v>81</v>
      </c>
      <c r="M2572">
        <v>0</v>
      </c>
      <c r="N2572">
        <v>29</v>
      </c>
      <c r="O2572">
        <v>0</v>
      </c>
      <c r="P2572">
        <v>50</v>
      </c>
      <c r="Q2572">
        <v>0</v>
      </c>
      <c r="R2572">
        <v>37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307</v>
      </c>
      <c r="AG2572">
        <v>706</v>
      </c>
      <c r="AH2572" t="s">
        <v>13</v>
      </c>
      <c r="AI2572">
        <v>0</v>
      </c>
      <c r="AJ2572">
        <v>0</v>
      </c>
    </row>
    <row r="2573" spans="1:36" x14ac:dyDescent="0.25">
      <c r="A2573" s="3" t="s">
        <v>149</v>
      </c>
      <c r="B2573" s="3" t="s">
        <v>130</v>
      </c>
      <c r="C2573" s="3" t="s">
        <v>349</v>
      </c>
      <c r="D2573" s="3">
        <v>2018</v>
      </c>
      <c r="E2573" s="3">
        <v>0</v>
      </c>
      <c r="F2573" t="s">
        <v>102</v>
      </c>
      <c r="G2573">
        <v>0</v>
      </c>
      <c r="H2573">
        <v>0</v>
      </c>
      <c r="I2573">
        <v>0</v>
      </c>
      <c r="J2573">
        <v>8</v>
      </c>
      <c r="K2573">
        <v>0</v>
      </c>
      <c r="L2573">
        <v>36</v>
      </c>
      <c r="M2573">
        <v>0</v>
      </c>
      <c r="N2573">
        <v>24</v>
      </c>
      <c r="O2573">
        <v>0</v>
      </c>
      <c r="P2573">
        <v>12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80</v>
      </c>
      <c r="AG2573">
        <v>246</v>
      </c>
      <c r="AH2573" t="s">
        <v>13</v>
      </c>
      <c r="AI2573">
        <v>0</v>
      </c>
      <c r="AJ2573">
        <v>0</v>
      </c>
    </row>
    <row r="2574" spans="1:36" x14ac:dyDescent="0.25">
      <c r="A2574" s="3" t="s">
        <v>149</v>
      </c>
      <c r="B2574" s="3" t="s">
        <v>130</v>
      </c>
      <c r="C2574" s="3" t="s">
        <v>349</v>
      </c>
      <c r="D2574" s="3">
        <v>2018</v>
      </c>
      <c r="E2574" s="3">
        <v>0</v>
      </c>
      <c r="F2574" t="s">
        <v>103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1</v>
      </c>
      <c r="M2574">
        <v>0</v>
      </c>
      <c r="N2574">
        <v>0</v>
      </c>
      <c r="O2574">
        <v>0</v>
      </c>
      <c r="P2574">
        <v>1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2</v>
      </c>
      <c r="AG2574">
        <v>2</v>
      </c>
      <c r="AH2574" t="s">
        <v>13</v>
      </c>
      <c r="AI2574">
        <v>0</v>
      </c>
      <c r="AJ2574">
        <v>0</v>
      </c>
    </row>
    <row r="2575" spans="1:36" x14ac:dyDescent="0.25">
      <c r="A2575" s="3" t="s">
        <v>149</v>
      </c>
      <c r="B2575" s="3" t="s">
        <v>130</v>
      </c>
      <c r="C2575" s="3" t="s">
        <v>349</v>
      </c>
      <c r="D2575" s="3">
        <v>2018</v>
      </c>
      <c r="E2575" s="3">
        <v>0</v>
      </c>
      <c r="F2575" t="s">
        <v>104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</row>
    <row r="2576" spans="1:36" x14ac:dyDescent="0.25">
      <c r="A2576" s="3" t="s">
        <v>149</v>
      </c>
      <c r="B2576" s="3" t="s">
        <v>130</v>
      </c>
      <c r="C2576" s="3" t="s">
        <v>349</v>
      </c>
      <c r="D2576" s="3">
        <v>2018</v>
      </c>
      <c r="E2576" s="3">
        <v>16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 t="s">
        <v>13</v>
      </c>
      <c r="AI2576">
        <v>0</v>
      </c>
      <c r="AJ2576">
        <v>0</v>
      </c>
    </row>
    <row r="2577" spans="1:36" x14ac:dyDescent="0.25">
      <c r="A2577" s="3" t="s">
        <v>149</v>
      </c>
      <c r="B2577" s="3" t="s">
        <v>130</v>
      </c>
      <c r="C2577" s="3" t="s">
        <v>349</v>
      </c>
      <c r="D2577" s="3">
        <v>2018</v>
      </c>
      <c r="E2577" s="3">
        <v>17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 t="s">
        <v>13</v>
      </c>
      <c r="AI2577">
        <v>0</v>
      </c>
      <c r="AJ2577">
        <v>0</v>
      </c>
    </row>
    <row r="2578" spans="1:36" x14ac:dyDescent="0.25">
      <c r="A2578" s="3" t="s">
        <v>149</v>
      </c>
      <c r="B2578" s="3" t="s">
        <v>130</v>
      </c>
      <c r="C2578" s="3" t="s">
        <v>349</v>
      </c>
      <c r="D2578" s="3">
        <v>2018</v>
      </c>
      <c r="E2578" s="3">
        <v>18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 t="s">
        <v>13</v>
      </c>
      <c r="AI2578">
        <v>0</v>
      </c>
      <c r="AJ2578">
        <v>0</v>
      </c>
    </row>
    <row r="2579" spans="1:36" x14ac:dyDescent="0.25">
      <c r="A2579" s="3" t="s">
        <v>149</v>
      </c>
      <c r="B2579" s="3" t="s">
        <v>130</v>
      </c>
      <c r="C2579" s="3" t="s">
        <v>349</v>
      </c>
      <c r="D2579" s="3">
        <v>2018</v>
      </c>
      <c r="E2579" s="3">
        <v>19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 t="s">
        <v>13</v>
      </c>
      <c r="AI2579">
        <v>0</v>
      </c>
      <c r="AJ2579">
        <v>0</v>
      </c>
    </row>
    <row r="2580" spans="1:36" x14ac:dyDescent="0.25">
      <c r="A2580" s="3" t="s">
        <v>149</v>
      </c>
      <c r="B2580" s="3" t="s">
        <v>130</v>
      </c>
      <c r="C2580" s="3" t="s">
        <v>349</v>
      </c>
      <c r="D2580" s="3">
        <v>2018</v>
      </c>
      <c r="E2580" s="3">
        <v>20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 t="s">
        <v>13</v>
      </c>
      <c r="AI2580">
        <v>0</v>
      </c>
      <c r="AJ2580">
        <v>0</v>
      </c>
    </row>
    <row r="2581" spans="1:36" x14ac:dyDescent="0.25">
      <c r="A2581" s="3" t="s">
        <v>149</v>
      </c>
      <c r="B2581" s="3" t="s">
        <v>130</v>
      </c>
      <c r="C2581" s="3" t="s">
        <v>349</v>
      </c>
      <c r="D2581" s="3">
        <v>2018</v>
      </c>
      <c r="E2581" s="3">
        <v>21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 t="s">
        <v>13</v>
      </c>
      <c r="AI2581">
        <v>0</v>
      </c>
      <c r="AJ2581">
        <v>0</v>
      </c>
    </row>
    <row r="2582" spans="1:36" x14ac:dyDescent="0.25">
      <c r="A2582" s="3" t="s">
        <v>149</v>
      </c>
      <c r="B2582" s="3" t="s">
        <v>130</v>
      </c>
      <c r="C2582" s="3" t="s">
        <v>349</v>
      </c>
      <c r="D2582" s="3">
        <v>2018</v>
      </c>
      <c r="E2582" s="3">
        <v>22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 t="s">
        <v>13</v>
      </c>
      <c r="AI2582">
        <v>0</v>
      </c>
      <c r="AJ2582">
        <v>0</v>
      </c>
    </row>
    <row r="2583" spans="1:36" x14ac:dyDescent="0.25">
      <c r="A2583" s="3" t="s">
        <v>149</v>
      </c>
      <c r="B2583" s="3" t="s">
        <v>130</v>
      </c>
      <c r="C2583" s="3" t="s">
        <v>349</v>
      </c>
      <c r="D2583" s="3">
        <v>2018</v>
      </c>
      <c r="E2583" s="3">
        <v>23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 t="s">
        <v>13</v>
      </c>
      <c r="AI2583">
        <v>0</v>
      </c>
      <c r="AJ2583">
        <v>0</v>
      </c>
    </row>
    <row r="2584" spans="1:36" x14ac:dyDescent="0.25">
      <c r="A2584" s="3" t="s">
        <v>149</v>
      </c>
      <c r="B2584" s="3" t="s">
        <v>130</v>
      </c>
      <c r="C2584" s="3" t="s">
        <v>349</v>
      </c>
      <c r="D2584" s="3">
        <v>2018</v>
      </c>
      <c r="E2584" s="3">
        <v>24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 t="s">
        <v>13</v>
      </c>
      <c r="AI2584">
        <v>0</v>
      </c>
      <c r="AJ2584">
        <v>0</v>
      </c>
    </row>
    <row r="2585" spans="1:36" x14ac:dyDescent="0.25">
      <c r="A2585" s="3" t="s">
        <v>149</v>
      </c>
      <c r="B2585" s="3" t="s">
        <v>130</v>
      </c>
      <c r="C2585" s="3" t="s">
        <v>349</v>
      </c>
      <c r="D2585" s="3">
        <v>2018</v>
      </c>
      <c r="E2585" s="3">
        <v>25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 t="s">
        <v>13</v>
      </c>
      <c r="AI2585">
        <v>0</v>
      </c>
      <c r="AJ2585">
        <v>0</v>
      </c>
    </row>
    <row r="2586" spans="1:36" x14ac:dyDescent="0.25">
      <c r="A2586" s="3" t="s">
        <v>149</v>
      </c>
      <c r="B2586" s="3" t="s">
        <v>128</v>
      </c>
      <c r="C2586" s="3" t="s">
        <v>356</v>
      </c>
      <c r="D2586" s="3">
        <v>2018</v>
      </c>
      <c r="E2586" s="3">
        <v>0</v>
      </c>
      <c r="F2586" t="s">
        <v>12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</row>
    <row r="2587" spans="1:36" x14ac:dyDescent="0.25">
      <c r="A2587" s="3" t="s">
        <v>149</v>
      </c>
      <c r="B2587" s="3" t="s">
        <v>128</v>
      </c>
      <c r="C2587" s="3" t="s">
        <v>356</v>
      </c>
      <c r="D2587" s="3">
        <v>2018</v>
      </c>
      <c r="E2587" s="3">
        <v>1</v>
      </c>
      <c r="F2587" t="s">
        <v>14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12</v>
      </c>
      <c r="AH2587" t="s">
        <v>13</v>
      </c>
      <c r="AI2587">
        <v>0</v>
      </c>
      <c r="AJ2587">
        <v>0</v>
      </c>
    </row>
    <row r="2588" spans="1:36" x14ac:dyDescent="0.25">
      <c r="A2588" s="3" t="s">
        <v>149</v>
      </c>
      <c r="B2588" s="3" t="s">
        <v>128</v>
      </c>
      <c r="C2588" s="3" t="s">
        <v>356</v>
      </c>
      <c r="D2588" s="3">
        <v>2018</v>
      </c>
      <c r="E2588" s="3" t="s">
        <v>15</v>
      </c>
      <c r="F2588" t="s">
        <v>16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10</v>
      </c>
      <c r="AH2588" t="s">
        <v>13</v>
      </c>
      <c r="AI2588">
        <v>0</v>
      </c>
      <c r="AJ2588">
        <v>0</v>
      </c>
    </row>
    <row r="2589" spans="1:36" x14ac:dyDescent="0.25">
      <c r="A2589" s="3" t="s">
        <v>149</v>
      </c>
      <c r="B2589" s="3" t="s">
        <v>128</v>
      </c>
      <c r="C2589" s="3" t="s">
        <v>356</v>
      </c>
      <c r="D2589" s="3">
        <v>2018</v>
      </c>
      <c r="E2589" s="3" t="s">
        <v>17</v>
      </c>
      <c r="F2589" t="s">
        <v>18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4</v>
      </c>
      <c r="AH2589" t="s">
        <v>13</v>
      </c>
      <c r="AI2589">
        <v>0</v>
      </c>
      <c r="AJ2589">
        <v>0</v>
      </c>
    </row>
    <row r="2590" spans="1:36" x14ac:dyDescent="0.25">
      <c r="A2590" s="3" t="s">
        <v>149</v>
      </c>
      <c r="B2590" s="3" t="s">
        <v>128</v>
      </c>
      <c r="C2590" s="3" t="s">
        <v>356</v>
      </c>
      <c r="D2590" s="3">
        <v>2018</v>
      </c>
      <c r="E2590" s="3" t="s">
        <v>19</v>
      </c>
      <c r="F2590" t="s">
        <v>20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6</v>
      </c>
      <c r="AH2590" t="s">
        <v>13</v>
      </c>
      <c r="AI2590">
        <v>0</v>
      </c>
      <c r="AJ2590">
        <v>0</v>
      </c>
    </row>
    <row r="2591" spans="1:36" x14ac:dyDescent="0.25">
      <c r="A2591" s="3" t="s">
        <v>149</v>
      </c>
      <c r="B2591" s="3" t="s">
        <v>128</v>
      </c>
      <c r="C2591" s="3" t="s">
        <v>356</v>
      </c>
      <c r="D2591" s="3">
        <v>2018</v>
      </c>
      <c r="E2591" s="3">
        <v>2</v>
      </c>
      <c r="F2591" t="s">
        <v>21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 t="s">
        <v>13</v>
      </c>
      <c r="AI2591">
        <v>0</v>
      </c>
      <c r="AJ2591">
        <v>0</v>
      </c>
    </row>
    <row r="2592" spans="1:36" x14ac:dyDescent="0.25">
      <c r="A2592" s="3" t="s">
        <v>149</v>
      </c>
      <c r="B2592" s="3" t="s">
        <v>128</v>
      </c>
      <c r="C2592" s="3" t="s">
        <v>356</v>
      </c>
      <c r="D2592" s="3">
        <v>2018</v>
      </c>
      <c r="E2592" s="3" t="s">
        <v>22</v>
      </c>
      <c r="F2592" t="s">
        <v>16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 t="s">
        <v>13</v>
      </c>
      <c r="AI2592">
        <v>0</v>
      </c>
      <c r="AJ2592">
        <v>0</v>
      </c>
    </row>
    <row r="2593" spans="1:36" x14ac:dyDescent="0.25">
      <c r="A2593" s="3" t="s">
        <v>149</v>
      </c>
      <c r="B2593" s="3" t="s">
        <v>128</v>
      </c>
      <c r="C2593" s="3" t="s">
        <v>356</v>
      </c>
      <c r="D2593" s="3">
        <v>2018</v>
      </c>
      <c r="E2593" s="3" t="s">
        <v>23</v>
      </c>
      <c r="F2593" t="s">
        <v>20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 t="s">
        <v>13</v>
      </c>
      <c r="AI2593">
        <v>0</v>
      </c>
      <c r="AJ2593">
        <v>0</v>
      </c>
    </row>
    <row r="2594" spans="1:36" x14ac:dyDescent="0.25">
      <c r="A2594" s="3" t="s">
        <v>149</v>
      </c>
      <c r="B2594" s="3" t="s">
        <v>128</v>
      </c>
      <c r="C2594" s="3" t="s">
        <v>356</v>
      </c>
      <c r="D2594" s="3">
        <v>2018</v>
      </c>
      <c r="E2594" s="3">
        <v>3</v>
      </c>
      <c r="F2594" t="s">
        <v>24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5</v>
      </c>
      <c r="AF2594">
        <v>0</v>
      </c>
      <c r="AG2594">
        <v>6</v>
      </c>
      <c r="AH2594" t="s">
        <v>187</v>
      </c>
      <c r="AI2594">
        <v>0</v>
      </c>
      <c r="AJ2594" t="s">
        <v>357</v>
      </c>
    </row>
    <row r="2595" spans="1:36" x14ac:dyDescent="0.25">
      <c r="A2595" s="3" t="s">
        <v>149</v>
      </c>
      <c r="B2595" s="3" t="s">
        <v>128</v>
      </c>
      <c r="C2595" s="3" t="s">
        <v>356</v>
      </c>
      <c r="D2595" s="3">
        <v>2018</v>
      </c>
      <c r="E2595" s="3" t="s">
        <v>25</v>
      </c>
      <c r="F2595" t="s">
        <v>16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5</v>
      </c>
      <c r="AF2595">
        <v>0</v>
      </c>
      <c r="AG2595">
        <v>6</v>
      </c>
      <c r="AH2595" t="s">
        <v>13</v>
      </c>
      <c r="AI2595">
        <v>0</v>
      </c>
      <c r="AJ2595">
        <v>0</v>
      </c>
    </row>
    <row r="2596" spans="1:36" x14ac:dyDescent="0.25">
      <c r="A2596" s="3" t="s">
        <v>149</v>
      </c>
      <c r="B2596" s="3" t="s">
        <v>128</v>
      </c>
      <c r="C2596" s="3" t="s">
        <v>356</v>
      </c>
      <c r="D2596" s="3">
        <v>2018</v>
      </c>
      <c r="E2596" s="3" t="s">
        <v>26</v>
      </c>
      <c r="F2596" t="s">
        <v>20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2</v>
      </c>
      <c r="AF2596">
        <v>0</v>
      </c>
      <c r="AG2596">
        <v>2</v>
      </c>
      <c r="AH2596" t="s">
        <v>13</v>
      </c>
      <c r="AI2596">
        <v>0</v>
      </c>
      <c r="AJ2596">
        <v>0</v>
      </c>
    </row>
    <row r="2597" spans="1:36" x14ac:dyDescent="0.25">
      <c r="A2597" s="3" t="s">
        <v>149</v>
      </c>
      <c r="B2597" s="3" t="s">
        <v>128</v>
      </c>
      <c r="C2597" s="3" t="s">
        <v>356</v>
      </c>
      <c r="D2597" s="3">
        <v>2018</v>
      </c>
      <c r="E2597" s="3">
        <v>4</v>
      </c>
      <c r="F2597" t="s">
        <v>27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5</v>
      </c>
      <c r="AF2597">
        <v>0</v>
      </c>
      <c r="AG2597">
        <v>4</v>
      </c>
      <c r="AH2597" t="s">
        <v>187</v>
      </c>
      <c r="AI2597">
        <v>0</v>
      </c>
      <c r="AJ2597" t="s">
        <v>358</v>
      </c>
    </row>
    <row r="2598" spans="1:36" x14ac:dyDescent="0.25">
      <c r="A2598" s="3" t="s">
        <v>149</v>
      </c>
      <c r="B2598" s="3" t="s">
        <v>128</v>
      </c>
      <c r="C2598" s="3" t="s">
        <v>356</v>
      </c>
      <c r="D2598" s="3">
        <v>2018</v>
      </c>
      <c r="E2598" s="3" t="s">
        <v>28</v>
      </c>
      <c r="F2598" t="s">
        <v>16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5</v>
      </c>
      <c r="AF2598">
        <v>0</v>
      </c>
      <c r="AG2598">
        <v>4</v>
      </c>
      <c r="AH2598" t="s">
        <v>13</v>
      </c>
      <c r="AI2598">
        <v>0</v>
      </c>
      <c r="AJ2598">
        <v>0</v>
      </c>
    </row>
    <row r="2599" spans="1:36" x14ac:dyDescent="0.25">
      <c r="A2599" s="3" t="s">
        <v>149</v>
      </c>
      <c r="B2599" s="3" t="s">
        <v>128</v>
      </c>
      <c r="C2599" s="3" t="s">
        <v>356</v>
      </c>
      <c r="D2599" s="3">
        <v>2018</v>
      </c>
      <c r="E2599" s="3" t="s">
        <v>29</v>
      </c>
      <c r="F2599" t="s">
        <v>20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2</v>
      </c>
      <c r="AF2599">
        <v>0</v>
      </c>
      <c r="AG2599">
        <v>2</v>
      </c>
      <c r="AH2599" t="s">
        <v>13</v>
      </c>
      <c r="AI2599">
        <v>0</v>
      </c>
      <c r="AJ2599">
        <v>0</v>
      </c>
    </row>
    <row r="2600" spans="1:36" x14ac:dyDescent="0.25">
      <c r="A2600" s="3" t="s">
        <v>149</v>
      </c>
      <c r="B2600" s="3" t="s">
        <v>128</v>
      </c>
      <c r="C2600" s="3" t="s">
        <v>356</v>
      </c>
      <c r="D2600" s="3">
        <v>2018</v>
      </c>
      <c r="E2600" s="3">
        <v>5</v>
      </c>
      <c r="F2600" t="s">
        <v>30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50</v>
      </c>
      <c r="AF2600">
        <v>0</v>
      </c>
      <c r="AG2600">
        <v>54</v>
      </c>
      <c r="AH2600" t="s">
        <v>231</v>
      </c>
      <c r="AI2600">
        <v>0</v>
      </c>
      <c r="AJ2600">
        <v>0</v>
      </c>
    </row>
    <row r="2601" spans="1:36" x14ac:dyDescent="0.25">
      <c r="A2601" s="3" t="s">
        <v>149</v>
      </c>
      <c r="B2601" s="3" t="s">
        <v>128</v>
      </c>
      <c r="C2601" s="3" t="s">
        <v>356</v>
      </c>
      <c r="D2601" s="3">
        <v>2018</v>
      </c>
      <c r="E2601" s="3" t="s">
        <v>31</v>
      </c>
      <c r="F2601" t="s">
        <v>32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40</v>
      </c>
      <c r="AF2601">
        <v>0</v>
      </c>
      <c r="AG2601">
        <v>48</v>
      </c>
      <c r="AH2601" t="s">
        <v>13</v>
      </c>
      <c r="AI2601">
        <v>0</v>
      </c>
      <c r="AJ2601">
        <v>0</v>
      </c>
    </row>
    <row r="2602" spans="1:36" x14ac:dyDescent="0.25">
      <c r="A2602" s="3" t="s">
        <v>149</v>
      </c>
      <c r="B2602" s="3" t="s">
        <v>128</v>
      </c>
      <c r="C2602" s="3" t="s">
        <v>356</v>
      </c>
      <c r="D2602" s="3">
        <v>2018</v>
      </c>
      <c r="E2602" s="3" t="s">
        <v>33</v>
      </c>
      <c r="F2602" t="s">
        <v>34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 t="s">
        <v>13</v>
      </c>
      <c r="AI2602">
        <v>0</v>
      </c>
      <c r="AJ2602">
        <v>0</v>
      </c>
    </row>
    <row r="2603" spans="1:36" x14ac:dyDescent="0.25">
      <c r="A2603" s="3" t="s">
        <v>149</v>
      </c>
      <c r="B2603" s="3" t="s">
        <v>128</v>
      </c>
      <c r="C2603" s="3" t="s">
        <v>356</v>
      </c>
      <c r="D2603" s="3">
        <v>2018</v>
      </c>
      <c r="E2603" s="3" t="s">
        <v>35</v>
      </c>
      <c r="F2603" t="s">
        <v>36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40</v>
      </c>
      <c r="AF2603">
        <v>0</v>
      </c>
      <c r="AG2603">
        <v>54</v>
      </c>
      <c r="AH2603" t="s">
        <v>13</v>
      </c>
      <c r="AI2603">
        <v>0</v>
      </c>
      <c r="AJ2603">
        <v>0</v>
      </c>
    </row>
    <row r="2604" spans="1:36" x14ac:dyDescent="0.25">
      <c r="A2604" s="3" t="s">
        <v>149</v>
      </c>
      <c r="B2604" s="3" t="s">
        <v>128</v>
      </c>
      <c r="C2604" s="3" t="s">
        <v>356</v>
      </c>
      <c r="D2604" s="3">
        <v>2018</v>
      </c>
      <c r="E2604" s="3" t="s">
        <v>37</v>
      </c>
      <c r="F2604" t="s">
        <v>38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 t="s">
        <v>13</v>
      </c>
      <c r="AI2604">
        <v>0</v>
      </c>
      <c r="AJ2604">
        <v>0</v>
      </c>
    </row>
    <row r="2605" spans="1:36" x14ac:dyDescent="0.25">
      <c r="A2605" s="3" t="s">
        <v>149</v>
      </c>
      <c r="B2605" s="3" t="s">
        <v>128</v>
      </c>
      <c r="C2605" s="3" t="s">
        <v>356</v>
      </c>
      <c r="D2605" s="3">
        <v>2018</v>
      </c>
      <c r="E2605" s="3" t="s">
        <v>39</v>
      </c>
      <c r="F2605" t="s">
        <v>40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30</v>
      </c>
      <c r="AF2605">
        <v>0</v>
      </c>
      <c r="AG2605">
        <v>29</v>
      </c>
      <c r="AH2605" t="s">
        <v>13</v>
      </c>
      <c r="AI2605">
        <v>0</v>
      </c>
      <c r="AJ2605">
        <v>0</v>
      </c>
    </row>
    <row r="2606" spans="1:36" x14ac:dyDescent="0.25">
      <c r="A2606" s="3" t="s">
        <v>149</v>
      </c>
      <c r="B2606" s="3" t="s">
        <v>128</v>
      </c>
      <c r="C2606" s="3" t="s">
        <v>356</v>
      </c>
      <c r="D2606" s="3">
        <v>2018</v>
      </c>
      <c r="E2606" s="3" t="s">
        <v>41</v>
      </c>
      <c r="F2606" t="s">
        <v>359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40</v>
      </c>
      <c r="AF2606">
        <v>0</v>
      </c>
      <c r="AG2606">
        <v>0</v>
      </c>
      <c r="AH2606" t="s">
        <v>13</v>
      </c>
      <c r="AI2606">
        <v>0</v>
      </c>
      <c r="AJ2606">
        <v>0</v>
      </c>
    </row>
    <row r="2607" spans="1:36" x14ac:dyDescent="0.25">
      <c r="A2607" s="3" t="s">
        <v>149</v>
      </c>
      <c r="B2607" s="3" t="s">
        <v>128</v>
      </c>
      <c r="C2607" s="3" t="s">
        <v>356</v>
      </c>
      <c r="D2607" s="3">
        <v>2018</v>
      </c>
      <c r="E2607" s="3">
        <v>6</v>
      </c>
      <c r="F2607" t="s">
        <v>42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2</v>
      </c>
      <c r="O2607">
        <v>0</v>
      </c>
      <c r="P2607">
        <v>1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20</v>
      </c>
      <c r="AF2607">
        <v>3</v>
      </c>
      <c r="AG2607">
        <v>22</v>
      </c>
      <c r="AH2607" t="s">
        <v>160</v>
      </c>
      <c r="AI2607">
        <v>0</v>
      </c>
      <c r="AJ2607">
        <v>0</v>
      </c>
    </row>
    <row r="2608" spans="1:36" x14ac:dyDescent="0.25">
      <c r="A2608" s="3" t="s">
        <v>149</v>
      </c>
      <c r="B2608" s="3" t="s">
        <v>128</v>
      </c>
      <c r="C2608" s="3" t="s">
        <v>356</v>
      </c>
      <c r="D2608" s="3">
        <v>2018</v>
      </c>
      <c r="E2608" s="3" t="s">
        <v>43</v>
      </c>
      <c r="F2608" t="s">
        <v>44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2</v>
      </c>
      <c r="O2608">
        <v>0</v>
      </c>
      <c r="P2608">
        <v>1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20</v>
      </c>
      <c r="AF2608">
        <v>3</v>
      </c>
      <c r="AG2608">
        <v>24</v>
      </c>
      <c r="AH2608" t="s">
        <v>160</v>
      </c>
      <c r="AI2608">
        <v>0</v>
      </c>
      <c r="AJ2608">
        <v>0</v>
      </c>
    </row>
    <row r="2609" spans="1:36" x14ac:dyDescent="0.25">
      <c r="A2609" s="3" t="s">
        <v>149</v>
      </c>
      <c r="B2609" s="3" t="s">
        <v>128</v>
      </c>
      <c r="C2609" s="3" t="s">
        <v>356</v>
      </c>
      <c r="D2609" s="3">
        <v>2018</v>
      </c>
      <c r="E2609" s="3" t="s">
        <v>45</v>
      </c>
      <c r="F2609" t="s">
        <v>46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 t="s">
        <v>13</v>
      </c>
      <c r="AI2609">
        <v>0</v>
      </c>
      <c r="AJ2609">
        <v>0</v>
      </c>
    </row>
    <row r="2610" spans="1:36" x14ac:dyDescent="0.25">
      <c r="A2610" s="3" t="s">
        <v>149</v>
      </c>
      <c r="B2610" s="3" t="s">
        <v>128</v>
      </c>
      <c r="C2610" s="3" t="s">
        <v>356</v>
      </c>
      <c r="D2610" s="3">
        <v>2018</v>
      </c>
      <c r="E2610" s="3" t="s">
        <v>47</v>
      </c>
      <c r="F2610" t="s">
        <v>48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 t="s">
        <v>13</v>
      </c>
      <c r="AI2610">
        <v>0</v>
      </c>
      <c r="AJ2610">
        <v>0</v>
      </c>
    </row>
    <row r="2611" spans="1:36" x14ac:dyDescent="0.25">
      <c r="A2611" s="3" t="s">
        <v>149</v>
      </c>
      <c r="B2611" s="3" t="s">
        <v>128</v>
      </c>
      <c r="C2611" s="3" t="s">
        <v>356</v>
      </c>
      <c r="D2611" s="3">
        <v>2018</v>
      </c>
      <c r="E2611" s="3">
        <v>7</v>
      </c>
      <c r="F2611" t="s">
        <v>49</v>
      </c>
      <c r="G2611">
        <v>0</v>
      </c>
      <c r="H2611">
        <v>1</v>
      </c>
      <c r="I2611">
        <v>0</v>
      </c>
      <c r="J2611">
        <v>0</v>
      </c>
      <c r="K2611">
        <v>0</v>
      </c>
      <c r="L2611">
        <v>2</v>
      </c>
      <c r="M2611">
        <v>0</v>
      </c>
      <c r="N2611">
        <v>0</v>
      </c>
      <c r="O2611">
        <v>0</v>
      </c>
      <c r="P2611">
        <v>3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25</v>
      </c>
      <c r="AF2611">
        <v>6</v>
      </c>
      <c r="AG2611">
        <v>33</v>
      </c>
      <c r="AH2611" t="s">
        <v>160</v>
      </c>
      <c r="AI2611">
        <v>0</v>
      </c>
      <c r="AJ2611">
        <v>0</v>
      </c>
    </row>
    <row r="2612" spans="1:36" x14ac:dyDescent="0.25">
      <c r="A2612" s="3" t="s">
        <v>149</v>
      </c>
      <c r="B2612" s="3" t="s">
        <v>128</v>
      </c>
      <c r="C2612" s="3" t="s">
        <v>356</v>
      </c>
      <c r="D2612" s="3">
        <v>2018</v>
      </c>
      <c r="E2612" s="3" t="s">
        <v>50</v>
      </c>
      <c r="F2612" t="s">
        <v>44</v>
      </c>
      <c r="G2612">
        <v>0</v>
      </c>
      <c r="H2612">
        <v>1</v>
      </c>
      <c r="I2612">
        <v>0</v>
      </c>
      <c r="J2612">
        <v>0</v>
      </c>
      <c r="K2612">
        <v>0</v>
      </c>
      <c r="L2612">
        <v>2</v>
      </c>
      <c r="M2612">
        <v>0</v>
      </c>
      <c r="N2612">
        <v>0</v>
      </c>
      <c r="O2612">
        <v>0</v>
      </c>
      <c r="P2612">
        <v>3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30</v>
      </c>
      <c r="AF2612">
        <v>6</v>
      </c>
      <c r="AG2612">
        <v>38</v>
      </c>
      <c r="AH2612" t="s">
        <v>160</v>
      </c>
      <c r="AI2612">
        <v>0</v>
      </c>
      <c r="AJ2612">
        <v>0</v>
      </c>
    </row>
    <row r="2613" spans="1:36" x14ac:dyDescent="0.25">
      <c r="A2613" s="3" t="s">
        <v>149</v>
      </c>
      <c r="B2613" s="3" t="s">
        <v>128</v>
      </c>
      <c r="C2613" s="3" t="s">
        <v>356</v>
      </c>
      <c r="D2613" s="3">
        <v>2018</v>
      </c>
      <c r="E2613" s="3" t="s">
        <v>51</v>
      </c>
      <c r="F2613" t="s">
        <v>46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 t="s">
        <v>13</v>
      </c>
      <c r="AI2613">
        <v>0</v>
      </c>
      <c r="AJ2613">
        <v>0</v>
      </c>
    </row>
    <row r="2614" spans="1:36" x14ac:dyDescent="0.25">
      <c r="A2614" s="3" t="s">
        <v>149</v>
      </c>
      <c r="B2614" s="3" t="s">
        <v>128</v>
      </c>
      <c r="C2614" s="3" t="s">
        <v>356</v>
      </c>
      <c r="D2614" s="3">
        <v>2018</v>
      </c>
      <c r="E2614" s="3" t="s">
        <v>52</v>
      </c>
      <c r="F2614" t="s">
        <v>53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 t="s">
        <v>13</v>
      </c>
      <c r="AI2614">
        <v>0</v>
      </c>
      <c r="AJ2614">
        <v>0</v>
      </c>
    </row>
    <row r="2615" spans="1:36" x14ac:dyDescent="0.25">
      <c r="A2615" s="3" t="s">
        <v>149</v>
      </c>
      <c r="B2615" s="3" t="s">
        <v>128</v>
      </c>
      <c r="C2615" s="3" t="s">
        <v>356</v>
      </c>
      <c r="D2615" s="3">
        <v>2018</v>
      </c>
      <c r="E2615" s="3">
        <v>8</v>
      </c>
      <c r="F2615" t="s">
        <v>54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161</v>
      </c>
      <c r="AH2615" t="s">
        <v>13</v>
      </c>
      <c r="AI2615">
        <v>0</v>
      </c>
      <c r="AJ2615">
        <v>0</v>
      </c>
    </row>
    <row r="2616" spans="1:36" x14ac:dyDescent="0.25">
      <c r="A2616" s="3" t="s">
        <v>149</v>
      </c>
      <c r="B2616" s="3" t="s">
        <v>128</v>
      </c>
      <c r="C2616" s="3" t="s">
        <v>356</v>
      </c>
      <c r="D2616" s="3">
        <v>2018</v>
      </c>
      <c r="E2616" s="3" t="s">
        <v>55</v>
      </c>
      <c r="F2616" t="s">
        <v>16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130</v>
      </c>
      <c r="AH2616" t="s">
        <v>13</v>
      </c>
      <c r="AI2616">
        <v>0</v>
      </c>
      <c r="AJ2616">
        <v>0</v>
      </c>
    </row>
    <row r="2617" spans="1:36" x14ac:dyDescent="0.25">
      <c r="A2617" s="3" t="s">
        <v>149</v>
      </c>
      <c r="B2617" s="3" t="s">
        <v>128</v>
      </c>
      <c r="C2617" s="3" t="s">
        <v>356</v>
      </c>
      <c r="D2617" s="3">
        <v>2018</v>
      </c>
      <c r="E2617" s="3" t="s">
        <v>56</v>
      </c>
      <c r="F2617" t="s">
        <v>20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84</v>
      </c>
      <c r="AH2617" t="s">
        <v>13</v>
      </c>
      <c r="AI2617">
        <v>0</v>
      </c>
      <c r="AJ2617">
        <v>0</v>
      </c>
    </row>
    <row r="2618" spans="1:36" x14ac:dyDescent="0.25">
      <c r="A2618" s="3" t="s">
        <v>149</v>
      </c>
      <c r="B2618" s="3" t="s">
        <v>128</v>
      </c>
      <c r="C2618" s="3" t="s">
        <v>356</v>
      </c>
      <c r="D2618" s="3">
        <v>2018</v>
      </c>
      <c r="E2618" s="3" t="s">
        <v>57</v>
      </c>
      <c r="F2618" t="s">
        <v>58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161</v>
      </c>
      <c r="AH2618" t="s">
        <v>13</v>
      </c>
      <c r="AI2618">
        <v>0</v>
      </c>
      <c r="AJ2618">
        <v>0</v>
      </c>
    </row>
    <row r="2619" spans="1:36" x14ac:dyDescent="0.25">
      <c r="A2619" s="3" t="s">
        <v>149</v>
      </c>
      <c r="B2619" s="3" t="s">
        <v>128</v>
      </c>
      <c r="C2619" s="3" t="s">
        <v>356</v>
      </c>
      <c r="D2619" s="3">
        <v>2018</v>
      </c>
      <c r="E2619" s="3">
        <v>9</v>
      </c>
      <c r="F2619" t="s">
        <v>59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39</v>
      </c>
      <c r="AH2619" t="s">
        <v>13</v>
      </c>
      <c r="AI2619">
        <v>0</v>
      </c>
      <c r="AJ2619">
        <v>0</v>
      </c>
    </row>
    <row r="2620" spans="1:36" x14ac:dyDescent="0.25">
      <c r="A2620" s="3" t="s">
        <v>149</v>
      </c>
      <c r="B2620" s="3" t="s">
        <v>128</v>
      </c>
      <c r="C2620" s="3" t="s">
        <v>356</v>
      </c>
      <c r="D2620" s="3">
        <v>2018</v>
      </c>
      <c r="E2620" s="3">
        <v>10</v>
      </c>
      <c r="F2620" t="s">
        <v>60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 t="s">
        <v>13</v>
      </c>
      <c r="AI2620">
        <v>0</v>
      </c>
      <c r="AJ2620">
        <v>0</v>
      </c>
    </row>
    <row r="2621" spans="1:36" x14ac:dyDescent="0.25">
      <c r="A2621" s="3" t="s">
        <v>149</v>
      </c>
      <c r="B2621" s="3" t="s">
        <v>128</v>
      </c>
      <c r="C2621" s="3" t="s">
        <v>356</v>
      </c>
      <c r="D2621" s="3">
        <v>2018</v>
      </c>
      <c r="E2621" s="3">
        <v>11</v>
      </c>
      <c r="F2621" t="s">
        <v>61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 t="s">
        <v>13</v>
      </c>
      <c r="AI2621">
        <v>0</v>
      </c>
      <c r="AJ2621">
        <v>0</v>
      </c>
    </row>
    <row r="2622" spans="1:36" x14ac:dyDescent="0.25">
      <c r="A2622" s="3" t="s">
        <v>149</v>
      </c>
      <c r="B2622" s="3" t="s">
        <v>128</v>
      </c>
      <c r="C2622" s="3" t="s">
        <v>356</v>
      </c>
      <c r="D2622" s="3">
        <v>2018</v>
      </c>
      <c r="E2622" s="3" t="s">
        <v>62</v>
      </c>
      <c r="F2622" t="s">
        <v>63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 t="s">
        <v>13</v>
      </c>
      <c r="AI2622">
        <v>0</v>
      </c>
      <c r="AJ2622">
        <v>0</v>
      </c>
    </row>
    <row r="2623" spans="1:36" x14ac:dyDescent="0.25">
      <c r="A2623" s="3" t="s">
        <v>149</v>
      </c>
      <c r="B2623" s="3" t="s">
        <v>128</v>
      </c>
      <c r="C2623" s="3" t="s">
        <v>356</v>
      </c>
      <c r="D2623" s="3">
        <v>2018</v>
      </c>
      <c r="E2623" s="3" t="s">
        <v>64</v>
      </c>
      <c r="F2623" t="s">
        <v>65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 t="s">
        <v>13</v>
      </c>
      <c r="AI2623">
        <v>0</v>
      </c>
      <c r="AJ2623">
        <v>0</v>
      </c>
    </row>
    <row r="2624" spans="1:36" x14ac:dyDescent="0.25">
      <c r="A2624" s="3" t="s">
        <v>149</v>
      </c>
      <c r="B2624" s="3" t="s">
        <v>128</v>
      </c>
      <c r="C2624" s="3" t="s">
        <v>356</v>
      </c>
      <c r="D2624" s="3">
        <v>2018</v>
      </c>
      <c r="E2624" s="3" t="s">
        <v>66</v>
      </c>
      <c r="F2624" t="s">
        <v>20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 t="s">
        <v>13</v>
      </c>
      <c r="AI2624">
        <v>0</v>
      </c>
      <c r="AJ2624">
        <v>0</v>
      </c>
    </row>
    <row r="2625" spans="1:36" x14ac:dyDescent="0.25">
      <c r="A2625" s="3" t="s">
        <v>149</v>
      </c>
      <c r="B2625" s="3" t="s">
        <v>128</v>
      </c>
      <c r="C2625" s="3" t="s">
        <v>356</v>
      </c>
      <c r="D2625" s="3">
        <v>2018</v>
      </c>
      <c r="E2625" s="3" t="s">
        <v>67</v>
      </c>
      <c r="F2625" t="s">
        <v>18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 t="s">
        <v>13</v>
      </c>
      <c r="AI2625">
        <v>0</v>
      </c>
      <c r="AJ2625">
        <v>0</v>
      </c>
    </row>
    <row r="2626" spans="1:36" x14ac:dyDescent="0.25">
      <c r="A2626" s="3" t="s">
        <v>149</v>
      </c>
      <c r="B2626" s="3" t="s">
        <v>128</v>
      </c>
      <c r="C2626" s="3" t="s">
        <v>356</v>
      </c>
      <c r="D2626" s="3">
        <v>2018</v>
      </c>
      <c r="E2626" s="3">
        <v>12</v>
      </c>
      <c r="F2626" t="s">
        <v>68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2</v>
      </c>
      <c r="AH2626" t="s">
        <v>187</v>
      </c>
      <c r="AI2626">
        <v>0</v>
      </c>
      <c r="AJ2626" t="s">
        <v>360</v>
      </c>
    </row>
    <row r="2627" spans="1:36" x14ac:dyDescent="0.25">
      <c r="A2627" s="3" t="s">
        <v>149</v>
      </c>
      <c r="B2627" s="3" t="s">
        <v>128</v>
      </c>
      <c r="C2627" s="3" t="s">
        <v>356</v>
      </c>
      <c r="D2627" s="3">
        <v>2018</v>
      </c>
      <c r="E2627" s="3" t="s">
        <v>69</v>
      </c>
      <c r="F2627" t="s">
        <v>70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2</v>
      </c>
      <c r="AH2627" t="s">
        <v>13</v>
      </c>
      <c r="AI2627">
        <v>0</v>
      </c>
      <c r="AJ2627">
        <v>0</v>
      </c>
    </row>
    <row r="2628" spans="1:36" x14ac:dyDescent="0.25">
      <c r="A2628" s="3" t="s">
        <v>149</v>
      </c>
      <c r="B2628" s="3" t="s">
        <v>128</v>
      </c>
      <c r="C2628" s="3" t="s">
        <v>356</v>
      </c>
      <c r="D2628" s="3">
        <v>2018</v>
      </c>
      <c r="E2628" s="3" t="s">
        <v>71</v>
      </c>
      <c r="F2628" t="s">
        <v>72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 t="s">
        <v>13</v>
      </c>
      <c r="AI2628">
        <v>0</v>
      </c>
      <c r="AJ2628">
        <v>0</v>
      </c>
    </row>
    <row r="2629" spans="1:36" x14ac:dyDescent="0.25">
      <c r="A2629" s="3" t="s">
        <v>149</v>
      </c>
      <c r="B2629" s="3" t="s">
        <v>128</v>
      </c>
      <c r="C2629" s="3" t="s">
        <v>356</v>
      </c>
      <c r="D2629" s="3">
        <v>2018</v>
      </c>
      <c r="E2629" s="3" t="s">
        <v>73</v>
      </c>
      <c r="F2629" t="s">
        <v>16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1</v>
      </c>
      <c r="AH2629" t="s">
        <v>13</v>
      </c>
      <c r="AI2629">
        <v>0</v>
      </c>
      <c r="AJ2629">
        <v>0</v>
      </c>
    </row>
    <row r="2630" spans="1:36" x14ac:dyDescent="0.25">
      <c r="A2630" s="3" t="s">
        <v>149</v>
      </c>
      <c r="B2630" s="3" t="s">
        <v>128</v>
      </c>
      <c r="C2630" s="3" t="s">
        <v>356</v>
      </c>
      <c r="D2630" s="3">
        <v>2018</v>
      </c>
      <c r="E2630" s="3" t="s">
        <v>74</v>
      </c>
      <c r="F2630" t="s">
        <v>20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2</v>
      </c>
      <c r="AH2630" t="s">
        <v>13</v>
      </c>
      <c r="AI2630">
        <v>0</v>
      </c>
      <c r="AJ2630">
        <v>0</v>
      </c>
    </row>
    <row r="2631" spans="1:36" x14ac:dyDescent="0.25">
      <c r="A2631" s="3" t="s">
        <v>149</v>
      </c>
      <c r="B2631" s="3" t="s">
        <v>128</v>
      </c>
      <c r="C2631" s="3" t="s">
        <v>356</v>
      </c>
      <c r="D2631" s="3">
        <v>2018</v>
      </c>
      <c r="E2631" s="3">
        <v>0</v>
      </c>
      <c r="F2631" t="s">
        <v>75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</row>
    <row r="2632" spans="1:36" x14ac:dyDescent="0.25">
      <c r="A2632" s="3" t="s">
        <v>149</v>
      </c>
      <c r="B2632" s="3" t="s">
        <v>128</v>
      </c>
      <c r="C2632" s="3" t="s">
        <v>356</v>
      </c>
      <c r="D2632" s="3">
        <v>2018</v>
      </c>
      <c r="E2632" s="3">
        <v>13</v>
      </c>
      <c r="F2632" t="s">
        <v>76</v>
      </c>
      <c r="G2632">
        <v>0</v>
      </c>
      <c r="H2632">
        <v>0</v>
      </c>
      <c r="I2632">
        <v>0</v>
      </c>
      <c r="J2632">
        <v>1</v>
      </c>
      <c r="K2632">
        <v>0</v>
      </c>
      <c r="L2632">
        <v>1</v>
      </c>
      <c r="M2632">
        <v>0</v>
      </c>
      <c r="N2632">
        <v>1</v>
      </c>
      <c r="O2632">
        <v>0</v>
      </c>
      <c r="P2632">
        <v>1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15</v>
      </c>
      <c r="AF2632">
        <v>4</v>
      </c>
      <c r="AG2632">
        <v>19</v>
      </c>
      <c r="AH2632" t="s">
        <v>187</v>
      </c>
      <c r="AI2632">
        <v>0</v>
      </c>
      <c r="AJ2632" t="s">
        <v>361</v>
      </c>
    </row>
    <row r="2633" spans="1:36" x14ac:dyDescent="0.25">
      <c r="A2633" s="3" t="s">
        <v>149</v>
      </c>
      <c r="B2633" s="3" t="s">
        <v>128</v>
      </c>
      <c r="C2633" s="3" t="s">
        <v>356</v>
      </c>
      <c r="D2633" s="3">
        <v>2018</v>
      </c>
      <c r="E2633" s="3" t="s">
        <v>77</v>
      </c>
      <c r="F2633" t="s">
        <v>78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1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5</v>
      </c>
      <c r="AF2633">
        <v>1</v>
      </c>
      <c r="AG2633">
        <v>6</v>
      </c>
      <c r="AH2633" t="s">
        <v>231</v>
      </c>
      <c r="AI2633">
        <v>0</v>
      </c>
      <c r="AJ2633">
        <v>0</v>
      </c>
    </row>
    <row r="2634" spans="1:36" x14ac:dyDescent="0.25">
      <c r="A2634" s="3" t="s">
        <v>149</v>
      </c>
      <c r="B2634" s="3" t="s">
        <v>128</v>
      </c>
      <c r="C2634" s="3" t="s">
        <v>356</v>
      </c>
      <c r="D2634" s="3">
        <v>2018</v>
      </c>
      <c r="E2634" s="3" t="s">
        <v>79</v>
      </c>
      <c r="F2634" t="s">
        <v>80</v>
      </c>
      <c r="G2634">
        <v>0</v>
      </c>
      <c r="H2634">
        <v>0</v>
      </c>
      <c r="I2634">
        <v>0</v>
      </c>
      <c r="J2634">
        <v>1</v>
      </c>
      <c r="K2634">
        <v>0</v>
      </c>
      <c r="L2634">
        <v>1</v>
      </c>
      <c r="M2634">
        <v>0</v>
      </c>
      <c r="N2634">
        <v>1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10</v>
      </c>
      <c r="AF2634">
        <v>3</v>
      </c>
      <c r="AG2634">
        <v>13</v>
      </c>
      <c r="AH2634" t="s">
        <v>13</v>
      </c>
      <c r="AI2634">
        <v>0</v>
      </c>
      <c r="AJ2634">
        <v>0</v>
      </c>
    </row>
    <row r="2635" spans="1:36" x14ac:dyDescent="0.25">
      <c r="A2635" s="3" t="s">
        <v>149</v>
      </c>
      <c r="B2635" s="3" t="s">
        <v>128</v>
      </c>
      <c r="C2635" s="3" t="s">
        <v>356</v>
      </c>
      <c r="D2635" s="3">
        <v>2018</v>
      </c>
      <c r="E2635" s="3">
        <v>14</v>
      </c>
      <c r="F2635" t="s">
        <v>81</v>
      </c>
      <c r="G2635">
        <v>0</v>
      </c>
      <c r="H2635">
        <v>0</v>
      </c>
      <c r="I2635">
        <v>0</v>
      </c>
      <c r="J2635">
        <v>70</v>
      </c>
      <c r="K2635">
        <v>0</v>
      </c>
      <c r="L2635">
        <v>120</v>
      </c>
      <c r="M2635">
        <v>0</v>
      </c>
      <c r="N2635">
        <v>50</v>
      </c>
      <c r="O2635">
        <v>0</v>
      </c>
      <c r="P2635">
        <v>2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200</v>
      </c>
      <c r="AF2635">
        <v>242</v>
      </c>
      <c r="AG2635">
        <v>473</v>
      </c>
      <c r="AH2635" t="s">
        <v>187</v>
      </c>
      <c r="AI2635">
        <v>0</v>
      </c>
      <c r="AJ2635" t="s">
        <v>362</v>
      </c>
    </row>
    <row r="2636" spans="1:36" x14ac:dyDescent="0.25">
      <c r="A2636" s="3" t="s">
        <v>149</v>
      </c>
      <c r="B2636" s="3" t="s">
        <v>128</v>
      </c>
      <c r="C2636" s="3" t="s">
        <v>356</v>
      </c>
      <c r="D2636" s="3">
        <v>2018</v>
      </c>
      <c r="E2636" s="3" t="s">
        <v>82</v>
      </c>
      <c r="F2636" t="s">
        <v>83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40</v>
      </c>
      <c r="AF2636">
        <v>0</v>
      </c>
      <c r="AG2636">
        <v>34</v>
      </c>
      <c r="AH2636" t="s">
        <v>13</v>
      </c>
      <c r="AI2636">
        <v>0</v>
      </c>
      <c r="AJ2636">
        <v>0</v>
      </c>
    </row>
    <row r="2637" spans="1:36" x14ac:dyDescent="0.25">
      <c r="A2637" s="3" t="s">
        <v>149</v>
      </c>
      <c r="B2637" s="3" t="s">
        <v>128</v>
      </c>
      <c r="C2637" s="3" t="s">
        <v>356</v>
      </c>
      <c r="D2637" s="3">
        <v>2018</v>
      </c>
      <c r="E2637" s="3" t="s">
        <v>84</v>
      </c>
      <c r="F2637" t="s">
        <v>85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40</v>
      </c>
      <c r="AF2637">
        <v>0</v>
      </c>
      <c r="AG2637">
        <v>71</v>
      </c>
      <c r="AH2637" t="s">
        <v>13</v>
      </c>
      <c r="AI2637">
        <v>0</v>
      </c>
      <c r="AJ2637">
        <v>0</v>
      </c>
    </row>
    <row r="2638" spans="1:36" x14ac:dyDescent="0.25">
      <c r="A2638" s="3" t="s">
        <v>149</v>
      </c>
      <c r="B2638" s="3" t="s">
        <v>128</v>
      </c>
      <c r="C2638" s="3" t="s">
        <v>356</v>
      </c>
      <c r="D2638" s="3">
        <v>2018</v>
      </c>
      <c r="E2638" s="3" t="s">
        <v>86</v>
      </c>
      <c r="F2638" t="s">
        <v>87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60</v>
      </c>
      <c r="AF2638">
        <v>0</v>
      </c>
      <c r="AG2638">
        <v>55</v>
      </c>
      <c r="AH2638" t="s">
        <v>13</v>
      </c>
      <c r="AI2638">
        <v>0</v>
      </c>
      <c r="AJ2638">
        <v>0</v>
      </c>
    </row>
    <row r="2639" spans="1:36" x14ac:dyDescent="0.25">
      <c r="A2639" s="3" t="s">
        <v>149</v>
      </c>
      <c r="B2639" s="3" t="s">
        <v>128</v>
      </c>
      <c r="C2639" s="3" t="s">
        <v>356</v>
      </c>
      <c r="D2639" s="3">
        <v>2018</v>
      </c>
      <c r="E2639" s="3" t="s">
        <v>88</v>
      </c>
      <c r="F2639" t="s">
        <v>89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2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30</v>
      </c>
      <c r="AF2639">
        <v>2</v>
      </c>
      <c r="AG2639">
        <v>53</v>
      </c>
      <c r="AH2639" t="s">
        <v>13</v>
      </c>
      <c r="AI2639">
        <v>0</v>
      </c>
      <c r="AJ2639">
        <v>0</v>
      </c>
    </row>
    <row r="2640" spans="1:36" x14ac:dyDescent="0.25">
      <c r="A2640" s="3" t="s">
        <v>149</v>
      </c>
      <c r="B2640" s="3" t="s">
        <v>128</v>
      </c>
      <c r="C2640" s="3" t="s">
        <v>356</v>
      </c>
      <c r="D2640" s="3">
        <v>2018</v>
      </c>
      <c r="E2640" s="3" t="s">
        <v>90</v>
      </c>
      <c r="F2640" t="s">
        <v>91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 t="s">
        <v>13</v>
      </c>
      <c r="AI2640">
        <v>0</v>
      </c>
      <c r="AJ2640">
        <v>0</v>
      </c>
    </row>
    <row r="2641" spans="1:36" x14ac:dyDescent="0.25">
      <c r="A2641" s="3" t="s">
        <v>149</v>
      </c>
      <c r="B2641" s="3" t="s">
        <v>128</v>
      </c>
      <c r="C2641" s="3" t="s">
        <v>356</v>
      </c>
      <c r="D2641" s="3">
        <v>2018</v>
      </c>
      <c r="E2641" s="3" t="s">
        <v>92</v>
      </c>
      <c r="F2641" t="s">
        <v>93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30</v>
      </c>
      <c r="AF2641">
        <v>0</v>
      </c>
      <c r="AG2641">
        <v>20</v>
      </c>
      <c r="AH2641" t="s">
        <v>13</v>
      </c>
      <c r="AI2641">
        <v>0</v>
      </c>
      <c r="AJ2641">
        <v>0</v>
      </c>
    </row>
    <row r="2642" spans="1:36" x14ac:dyDescent="0.25">
      <c r="A2642" s="3" t="s">
        <v>149</v>
      </c>
      <c r="B2642" s="3" t="s">
        <v>128</v>
      </c>
      <c r="C2642" s="3" t="s">
        <v>356</v>
      </c>
      <c r="D2642" s="3">
        <v>2018</v>
      </c>
      <c r="E2642" s="3">
        <v>15</v>
      </c>
      <c r="F2642" t="s">
        <v>94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1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20</v>
      </c>
      <c r="AF2642">
        <v>1</v>
      </c>
      <c r="AG2642">
        <v>56</v>
      </c>
      <c r="AH2642" t="s">
        <v>187</v>
      </c>
      <c r="AI2642">
        <v>0</v>
      </c>
      <c r="AJ2642" t="s">
        <v>362</v>
      </c>
    </row>
    <row r="2643" spans="1:36" x14ac:dyDescent="0.25">
      <c r="A2643" s="3" t="s">
        <v>149</v>
      </c>
      <c r="B2643" s="3" t="s">
        <v>128</v>
      </c>
      <c r="C2643" s="3" t="s">
        <v>356</v>
      </c>
      <c r="D2643" s="3">
        <v>2018</v>
      </c>
      <c r="E2643" s="3" t="s">
        <v>95</v>
      </c>
      <c r="F2643" t="s">
        <v>96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1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2</v>
      </c>
      <c r="AF2643">
        <v>1</v>
      </c>
      <c r="AG2643">
        <v>2</v>
      </c>
      <c r="AH2643" t="s">
        <v>231</v>
      </c>
      <c r="AI2643" t="s">
        <v>363</v>
      </c>
      <c r="AJ2643">
        <v>0</v>
      </c>
    </row>
    <row r="2644" spans="1:36" x14ac:dyDescent="0.25">
      <c r="A2644" s="3" t="s">
        <v>149</v>
      </c>
      <c r="B2644" s="3" t="s">
        <v>128</v>
      </c>
      <c r="C2644" s="3" t="s">
        <v>356</v>
      </c>
      <c r="D2644" s="3">
        <v>2018</v>
      </c>
      <c r="E2644" s="3">
        <v>0</v>
      </c>
      <c r="F2644" t="s">
        <v>97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</row>
    <row r="2645" spans="1:36" x14ac:dyDescent="0.25">
      <c r="A2645" s="3" t="s">
        <v>149</v>
      </c>
      <c r="B2645" s="3" t="s">
        <v>128</v>
      </c>
      <c r="C2645" s="3" t="s">
        <v>356</v>
      </c>
      <c r="D2645" s="3">
        <v>2018</v>
      </c>
      <c r="E2645" s="3">
        <v>0</v>
      </c>
      <c r="F2645" t="s">
        <v>98</v>
      </c>
      <c r="G2645">
        <v>0</v>
      </c>
      <c r="H2645">
        <v>1</v>
      </c>
      <c r="I2645">
        <v>0</v>
      </c>
      <c r="J2645">
        <v>0</v>
      </c>
      <c r="K2645">
        <v>0</v>
      </c>
      <c r="L2645">
        <v>2</v>
      </c>
      <c r="M2645">
        <v>0</v>
      </c>
      <c r="N2645">
        <v>2</v>
      </c>
      <c r="O2645">
        <v>0</v>
      </c>
      <c r="P2645">
        <v>4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45</v>
      </c>
      <c r="AF2645">
        <v>9</v>
      </c>
      <c r="AG2645">
        <v>55</v>
      </c>
      <c r="AH2645" t="s">
        <v>160</v>
      </c>
      <c r="AI2645">
        <v>0</v>
      </c>
      <c r="AJ2645">
        <v>0</v>
      </c>
    </row>
    <row r="2646" spans="1:36" x14ac:dyDescent="0.25">
      <c r="A2646" s="3" t="s">
        <v>149</v>
      </c>
      <c r="B2646" s="3" t="s">
        <v>128</v>
      </c>
      <c r="C2646" s="3" t="s">
        <v>356</v>
      </c>
      <c r="D2646" s="3">
        <v>2018</v>
      </c>
      <c r="E2646" s="3">
        <v>0</v>
      </c>
      <c r="F2646" t="s">
        <v>99</v>
      </c>
      <c r="G2646">
        <v>0</v>
      </c>
      <c r="H2646">
        <v>1</v>
      </c>
      <c r="I2646">
        <v>0</v>
      </c>
      <c r="J2646">
        <v>0</v>
      </c>
      <c r="K2646">
        <v>0</v>
      </c>
      <c r="L2646">
        <v>2</v>
      </c>
      <c r="M2646">
        <v>0</v>
      </c>
      <c r="N2646">
        <v>2</v>
      </c>
      <c r="O2646">
        <v>0</v>
      </c>
      <c r="P2646">
        <v>4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50</v>
      </c>
      <c r="AF2646">
        <v>9</v>
      </c>
      <c r="AG2646">
        <v>223</v>
      </c>
      <c r="AH2646" t="s">
        <v>160</v>
      </c>
      <c r="AI2646">
        <v>0</v>
      </c>
      <c r="AJ2646">
        <v>0</v>
      </c>
    </row>
    <row r="2647" spans="1:36" x14ac:dyDescent="0.25">
      <c r="A2647" s="3" t="s">
        <v>149</v>
      </c>
      <c r="B2647" s="3" t="s">
        <v>128</v>
      </c>
      <c r="C2647" s="3" t="s">
        <v>356</v>
      </c>
      <c r="D2647" s="3">
        <v>2018</v>
      </c>
      <c r="E2647" s="3">
        <v>0</v>
      </c>
      <c r="F2647" t="s">
        <v>100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39</v>
      </c>
      <c r="AH2647" t="s">
        <v>13</v>
      </c>
      <c r="AI2647">
        <v>0</v>
      </c>
      <c r="AJ2647">
        <v>0</v>
      </c>
    </row>
    <row r="2648" spans="1:36" x14ac:dyDescent="0.25">
      <c r="A2648" s="3" t="s">
        <v>149</v>
      </c>
      <c r="B2648" s="3" t="s">
        <v>128</v>
      </c>
      <c r="C2648" s="3" t="s">
        <v>356</v>
      </c>
      <c r="D2648" s="3">
        <v>2018</v>
      </c>
      <c r="E2648" s="3">
        <v>0</v>
      </c>
      <c r="F2648" t="s">
        <v>101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 t="s">
        <v>13</v>
      </c>
      <c r="AI2648">
        <v>0</v>
      </c>
      <c r="AJ2648">
        <v>0</v>
      </c>
    </row>
    <row r="2649" spans="1:36" x14ac:dyDescent="0.25">
      <c r="A2649" s="3" t="s">
        <v>149</v>
      </c>
      <c r="B2649" s="3" t="s">
        <v>128</v>
      </c>
      <c r="C2649" s="3" t="s">
        <v>356</v>
      </c>
      <c r="D2649" s="3">
        <v>2018</v>
      </c>
      <c r="E2649" s="3">
        <v>0</v>
      </c>
      <c r="F2649" t="s">
        <v>102</v>
      </c>
      <c r="G2649">
        <v>0</v>
      </c>
      <c r="H2649">
        <v>0</v>
      </c>
      <c r="I2649">
        <v>0</v>
      </c>
      <c r="J2649">
        <v>70</v>
      </c>
      <c r="K2649">
        <v>0</v>
      </c>
      <c r="L2649">
        <v>120</v>
      </c>
      <c r="M2649">
        <v>0</v>
      </c>
      <c r="N2649">
        <v>50</v>
      </c>
      <c r="O2649">
        <v>0</v>
      </c>
      <c r="P2649">
        <v>2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200</v>
      </c>
      <c r="AF2649">
        <v>242</v>
      </c>
      <c r="AG2649">
        <v>473</v>
      </c>
      <c r="AH2649" t="s">
        <v>364</v>
      </c>
      <c r="AI2649">
        <v>0</v>
      </c>
      <c r="AJ2649">
        <v>0</v>
      </c>
    </row>
    <row r="2650" spans="1:36" x14ac:dyDescent="0.25">
      <c r="A2650" s="3" t="s">
        <v>149</v>
      </c>
      <c r="B2650" s="3" t="s">
        <v>128</v>
      </c>
      <c r="C2650" s="3" t="s">
        <v>356</v>
      </c>
      <c r="D2650" s="3">
        <v>2018</v>
      </c>
      <c r="E2650" s="3">
        <v>0</v>
      </c>
      <c r="F2650" t="s">
        <v>103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1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2</v>
      </c>
      <c r="AF2650">
        <v>1</v>
      </c>
      <c r="AG2650">
        <v>2</v>
      </c>
      <c r="AH2650" t="s">
        <v>13</v>
      </c>
      <c r="AI2650" t="s">
        <v>363</v>
      </c>
      <c r="AJ2650">
        <v>0</v>
      </c>
    </row>
    <row r="2651" spans="1:36" x14ac:dyDescent="0.25">
      <c r="A2651" s="3" t="s">
        <v>149</v>
      </c>
      <c r="B2651" s="3" t="s">
        <v>128</v>
      </c>
      <c r="C2651" s="3" t="s">
        <v>356</v>
      </c>
      <c r="D2651" s="3">
        <v>2018</v>
      </c>
      <c r="E2651" s="3">
        <v>0</v>
      </c>
      <c r="F2651" t="s">
        <v>104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</row>
    <row r="2652" spans="1:36" x14ac:dyDescent="0.25">
      <c r="A2652" s="3" t="s">
        <v>149</v>
      </c>
      <c r="B2652" s="3" t="s">
        <v>128</v>
      </c>
      <c r="C2652" s="3" t="s">
        <v>356</v>
      </c>
      <c r="D2652" s="3">
        <v>2018</v>
      </c>
      <c r="E2652" s="3">
        <v>16</v>
      </c>
      <c r="F2652" t="s">
        <v>365</v>
      </c>
      <c r="G2652">
        <v>0</v>
      </c>
      <c r="H2652">
        <v>16</v>
      </c>
      <c r="I2652">
        <v>0</v>
      </c>
      <c r="J2652">
        <v>10</v>
      </c>
      <c r="K2652">
        <v>0</v>
      </c>
      <c r="L2652">
        <v>10</v>
      </c>
      <c r="M2652">
        <v>0</v>
      </c>
      <c r="N2652">
        <v>8</v>
      </c>
      <c r="O2652">
        <v>0</v>
      </c>
      <c r="P2652">
        <v>6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120</v>
      </c>
      <c r="AF2652">
        <v>50</v>
      </c>
      <c r="AG2652">
        <v>50</v>
      </c>
      <c r="AH2652" t="s">
        <v>162</v>
      </c>
      <c r="AI2652">
        <v>0</v>
      </c>
      <c r="AJ2652" t="s">
        <v>366</v>
      </c>
    </row>
    <row r="2653" spans="1:36" x14ac:dyDescent="0.25">
      <c r="A2653" s="3" t="s">
        <v>149</v>
      </c>
      <c r="B2653" s="3" t="s">
        <v>128</v>
      </c>
      <c r="C2653" s="3" t="s">
        <v>356</v>
      </c>
      <c r="D2653" s="3">
        <v>2018</v>
      </c>
      <c r="E2653" s="3">
        <v>17</v>
      </c>
      <c r="F2653" t="s">
        <v>367</v>
      </c>
      <c r="G2653">
        <v>0</v>
      </c>
      <c r="H2653">
        <v>1</v>
      </c>
      <c r="I2653">
        <v>0</v>
      </c>
      <c r="J2653">
        <v>1</v>
      </c>
      <c r="K2653">
        <v>0</v>
      </c>
      <c r="L2653">
        <v>1</v>
      </c>
      <c r="M2653">
        <v>0</v>
      </c>
      <c r="N2653">
        <v>0</v>
      </c>
      <c r="O2653">
        <v>0</v>
      </c>
      <c r="P2653">
        <v>1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11</v>
      </c>
      <c r="AF2653">
        <v>4</v>
      </c>
      <c r="AG2653">
        <v>4</v>
      </c>
      <c r="AH2653" t="s">
        <v>368</v>
      </c>
      <c r="AI2653">
        <v>0</v>
      </c>
      <c r="AJ2653" t="s">
        <v>369</v>
      </c>
    </row>
    <row r="2654" spans="1:36" x14ac:dyDescent="0.25">
      <c r="A2654" s="3" t="s">
        <v>149</v>
      </c>
      <c r="B2654" s="3" t="s">
        <v>128</v>
      </c>
      <c r="C2654" s="3" t="s">
        <v>356</v>
      </c>
      <c r="D2654" s="3">
        <v>2018</v>
      </c>
      <c r="E2654" s="3">
        <v>18</v>
      </c>
      <c r="F2654" t="s">
        <v>370</v>
      </c>
      <c r="G2654">
        <v>0</v>
      </c>
      <c r="H2654">
        <v>14</v>
      </c>
      <c r="I2654">
        <v>0</v>
      </c>
      <c r="J2654">
        <v>0</v>
      </c>
      <c r="K2654">
        <v>0</v>
      </c>
      <c r="L2654">
        <v>17</v>
      </c>
      <c r="M2654">
        <v>0</v>
      </c>
      <c r="N2654">
        <v>8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90</v>
      </c>
      <c r="AF2654">
        <v>39</v>
      </c>
      <c r="AG2654">
        <v>39</v>
      </c>
      <c r="AH2654" t="s">
        <v>364</v>
      </c>
      <c r="AI2654">
        <v>0</v>
      </c>
      <c r="AJ2654">
        <v>0</v>
      </c>
    </row>
    <row r="2655" spans="1:36" x14ac:dyDescent="0.25">
      <c r="A2655" s="3" t="s">
        <v>149</v>
      </c>
      <c r="B2655" s="3" t="s">
        <v>128</v>
      </c>
      <c r="C2655" s="3" t="s">
        <v>356</v>
      </c>
      <c r="D2655" s="3">
        <v>2018</v>
      </c>
      <c r="E2655" s="3">
        <v>19</v>
      </c>
      <c r="F2655" t="s">
        <v>371</v>
      </c>
      <c r="G2655">
        <v>0</v>
      </c>
      <c r="H2655">
        <v>1</v>
      </c>
      <c r="I2655">
        <v>0</v>
      </c>
      <c r="J2655">
        <v>0</v>
      </c>
      <c r="K2655">
        <v>0</v>
      </c>
      <c r="L2655">
        <v>1</v>
      </c>
      <c r="M2655">
        <v>0</v>
      </c>
      <c r="N2655">
        <v>1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8</v>
      </c>
      <c r="AF2655">
        <v>3</v>
      </c>
      <c r="AG2655">
        <v>3</v>
      </c>
      <c r="AH2655" t="s">
        <v>364</v>
      </c>
      <c r="AI2655">
        <v>0</v>
      </c>
      <c r="AJ2655">
        <v>0</v>
      </c>
    </row>
    <row r="2656" spans="1:36" x14ac:dyDescent="0.25">
      <c r="A2656" s="3" t="s">
        <v>149</v>
      </c>
      <c r="B2656" s="3" t="s">
        <v>128</v>
      </c>
      <c r="C2656" s="3" t="s">
        <v>356</v>
      </c>
      <c r="D2656" s="3">
        <v>2018</v>
      </c>
      <c r="E2656" s="3">
        <v>20</v>
      </c>
      <c r="F2656" t="s">
        <v>372</v>
      </c>
      <c r="G2656">
        <v>0</v>
      </c>
      <c r="H2656">
        <v>0</v>
      </c>
      <c r="I2656">
        <v>0</v>
      </c>
      <c r="J2656">
        <v>1</v>
      </c>
      <c r="K2656">
        <v>0</v>
      </c>
      <c r="L2656">
        <v>0</v>
      </c>
      <c r="M2656">
        <v>0</v>
      </c>
      <c r="N2656">
        <v>1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2</v>
      </c>
      <c r="AF2656">
        <v>2</v>
      </c>
      <c r="AG2656">
        <v>2</v>
      </c>
      <c r="AH2656" t="s">
        <v>364</v>
      </c>
      <c r="AI2656">
        <v>0</v>
      </c>
      <c r="AJ2656">
        <v>0</v>
      </c>
    </row>
    <row r="2657" spans="1:36" x14ac:dyDescent="0.25">
      <c r="A2657" s="3" t="s">
        <v>149</v>
      </c>
      <c r="B2657" s="3" t="s">
        <v>128</v>
      </c>
      <c r="C2657" s="3" t="s">
        <v>356</v>
      </c>
      <c r="D2657" s="3">
        <v>2018</v>
      </c>
      <c r="E2657" s="3">
        <v>21</v>
      </c>
      <c r="F2657" t="s">
        <v>373</v>
      </c>
      <c r="G2657">
        <v>0</v>
      </c>
      <c r="H2657">
        <v>1</v>
      </c>
      <c r="I2657">
        <v>0</v>
      </c>
      <c r="J2657">
        <v>0</v>
      </c>
      <c r="K2657">
        <v>0</v>
      </c>
      <c r="L2657">
        <v>1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9</v>
      </c>
      <c r="AF2657">
        <v>2</v>
      </c>
      <c r="AG2657">
        <v>2</v>
      </c>
      <c r="AH2657" t="s">
        <v>364</v>
      </c>
      <c r="AI2657">
        <v>0</v>
      </c>
      <c r="AJ2657">
        <v>0</v>
      </c>
    </row>
    <row r="2658" spans="1:36" x14ac:dyDescent="0.25">
      <c r="A2658" s="3" t="s">
        <v>149</v>
      </c>
      <c r="B2658" s="3" t="s">
        <v>128</v>
      </c>
      <c r="C2658" s="3" t="s">
        <v>356</v>
      </c>
      <c r="D2658" s="3">
        <v>2018</v>
      </c>
      <c r="E2658" s="3">
        <v>22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 t="s">
        <v>13</v>
      </c>
      <c r="AI2658">
        <v>0</v>
      </c>
      <c r="AJ2658">
        <v>0</v>
      </c>
    </row>
    <row r="2659" spans="1:36" x14ac:dyDescent="0.25">
      <c r="A2659" s="3" t="s">
        <v>149</v>
      </c>
      <c r="B2659" s="3" t="s">
        <v>128</v>
      </c>
      <c r="C2659" s="3" t="s">
        <v>356</v>
      </c>
      <c r="D2659" s="3">
        <v>2018</v>
      </c>
      <c r="E2659" s="3">
        <v>23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 t="s">
        <v>13</v>
      </c>
      <c r="AI2659">
        <v>0</v>
      </c>
      <c r="AJ2659">
        <v>0</v>
      </c>
    </row>
    <row r="2660" spans="1:36" x14ac:dyDescent="0.25">
      <c r="A2660" s="3" t="s">
        <v>149</v>
      </c>
      <c r="B2660" s="3" t="s">
        <v>128</v>
      </c>
      <c r="C2660" s="3" t="s">
        <v>356</v>
      </c>
      <c r="D2660" s="3">
        <v>2018</v>
      </c>
      <c r="E2660" s="3">
        <v>24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 t="s">
        <v>13</v>
      </c>
      <c r="AI2660">
        <v>0</v>
      </c>
      <c r="AJ2660">
        <v>0</v>
      </c>
    </row>
    <row r="2661" spans="1:36" x14ac:dyDescent="0.25">
      <c r="A2661" s="3" t="s">
        <v>149</v>
      </c>
      <c r="B2661" s="3" t="s">
        <v>128</v>
      </c>
      <c r="C2661" s="3" t="s">
        <v>356</v>
      </c>
      <c r="D2661" s="3">
        <v>2018</v>
      </c>
      <c r="E2661" s="3">
        <v>25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 t="s">
        <v>13</v>
      </c>
      <c r="AI2661">
        <v>0</v>
      </c>
      <c r="AJ2661">
        <v>0</v>
      </c>
    </row>
    <row r="2662" spans="1:36" x14ac:dyDescent="0.25">
      <c r="A2662" s="3" t="s">
        <v>149</v>
      </c>
      <c r="B2662" s="3" t="s">
        <v>132</v>
      </c>
      <c r="C2662" s="3" t="s">
        <v>374</v>
      </c>
      <c r="D2662" s="3">
        <v>2018</v>
      </c>
      <c r="E2662" s="3">
        <v>0</v>
      </c>
      <c r="F2662" t="s">
        <v>12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</row>
    <row r="2663" spans="1:36" x14ac:dyDescent="0.25">
      <c r="A2663" s="3" t="s">
        <v>149</v>
      </c>
      <c r="B2663" s="3" t="s">
        <v>132</v>
      </c>
      <c r="C2663" s="3" t="s">
        <v>374</v>
      </c>
      <c r="D2663" s="3">
        <v>2018</v>
      </c>
      <c r="E2663" s="3">
        <v>1</v>
      </c>
      <c r="F2663" t="s">
        <v>14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 t="s">
        <v>13</v>
      </c>
      <c r="AI2663">
        <v>0</v>
      </c>
      <c r="AJ2663">
        <v>0</v>
      </c>
    </row>
    <row r="2664" spans="1:36" x14ac:dyDescent="0.25">
      <c r="A2664" s="3" t="s">
        <v>149</v>
      </c>
      <c r="B2664" s="3" t="s">
        <v>132</v>
      </c>
      <c r="C2664" s="3" t="s">
        <v>374</v>
      </c>
      <c r="D2664" s="3">
        <v>2018</v>
      </c>
      <c r="E2664" s="3" t="s">
        <v>15</v>
      </c>
      <c r="F2664" t="s">
        <v>16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 t="s">
        <v>13</v>
      </c>
      <c r="AI2664">
        <v>0</v>
      </c>
      <c r="AJ2664">
        <v>0</v>
      </c>
    </row>
    <row r="2665" spans="1:36" x14ac:dyDescent="0.25">
      <c r="A2665" s="3" t="s">
        <v>149</v>
      </c>
      <c r="B2665" s="3" t="s">
        <v>132</v>
      </c>
      <c r="C2665" s="3" t="s">
        <v>374</v>
      </c>
      <c r="D2665" s="3">
        <v>2018</v>
      </c>
      <c r="E2665" s="3" t="s">
        <v>17</v>
      </c>
      <c r="F2665" t="s">
        <v>18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 t="s">
        <v>13</v>
      </c>
      <c r="AI2665">
        <v>0</v>
      </c>
      <c r="AJ2665">
        <v>0</v>
      </c>
    </row>
    <row r="2666" spans="1:36" x14ac:dyDescent="0.25">
      <c r="A2666" s="3" t="s">
        <v>149</v>
      </c>
      <c r="B2666" s="3" t="s">
        <v>132</v>
      </c>
      <c r="C2666" s="3" t="s">
        <v>374</v>
      </c>
      <c r="D2666" s="3">
        <v>2018</v>
      </c>
      <c r="E2666" s="3" t="s">
        <v>19</v>
      </c>
      <c r="F2666" t="s">
        <v>20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 t="s">
        <v>13</v>
      </c>
      <c r="AI2666">
        <v>0</v>
      </c>
      <c r="AJ2666">
        <v>0</v>
      </c>
    </row>
    <row r="2667" spans="1:36" x14ac:dyDescent="0.25">
      <c r="A2667" s="3" t="s">
        <v>149</v>
      </c>
      <c r="B2667" s="3" t="s">
        <v>132</v>
      </c>
      <c r="C2667" s="3" t="s">
        <v>374</v>
      </c>
      <c r="D2667" s="3">
        <v>2018</v>
      </c>
      <c r="E2667" s="3">
        <v>2</v>
      </c>
      <c r="F2667" t="s">
        <v>21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 t="s">
        <v>13</v>
      </c>
      <c r="AI2667">
        <v>0</v>
      </c>
      <c r="AJ2667">
        <v>0</v>
      </c>
    </row>
    <row r="2668" spans="1:36" x14ac:dyDescent="0.25">
      <c r="A2668" s="3" t="s">
        <v>149</v>
      </c>
      <c r="B2668" s="3" t="s">
        <v>132</v>
      </c>
      <c r="C2668" s="3" t="s">
        <v>374</v>
      </c>
      <c r="D2668" s="3">
        <v>2018</v>
      </c>
      <c r="E2668" s="3" t="s">
        <v>22</v>
      </c>
      <c r="F2668" t="s">
        <v>16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 t="s">
        <v>13</v>
      </c>
      <c r="AI2668">
        <v>0</v>
      </c>
      <c r="AJ2668">
        <v>0</v>
      </c>
    </row>
    <row r="2669" spans="1:36" x14ac:dyDescent="0.25">
      <c r="A2669" s="3" t="s">
        <v>149</v>
      </c>
      <c r="B2669" s="3" t="s">
        <v>132</v>
      </c>
      <c r="C2669" s="3" t="s">
        <v>374</v>
      </c>
      <c r="D2669" s="3">
        <v>2018</v>
      </c>
      <c r="E2669" s="3" t="s">
        <v>23</v>
      </c>
      <c r="F2669" t="s">
        <v>20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 t="s">
        <v>13</v>
      </c>
      <c r="AI2669">
        <v>0</v>
      </c>
      <c r="AJ2669">
        <v>0</v>
      </c>
    </row>
    <row r="2670" spans="1:36" x14ac:dyDescent="0.25">
      <c r="A2670" s="3" t="s">
        <v>149</v>
      </c>
      <c r="B2670" s="3" t="s">
        <v>132</v>
      </c>
      <c r="C2670" s="3" t="s">
        <v>374</v>
      </c>
      <c r="D2670" s="3">
        <v>2018</v>
      </c>
      <c r="E2670" s="3">
        <v>3</v>
      </c>
      <c r="F2670" t="s">
        <v>24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 t="s">
        <v>13</v>
      </c>
      <c r="AI2670">
        <v>0</v>
      </c>
      <c r="AJ2670">
        <v>0</v>
      </c>
    </row>
    <row r="2671" spans="1:36" x14ac:dyDescent="0.25">
      <c r="A2671" s="3" t="s">
        <v>149</v>
      </c>
      <c r="B2671" s="3" t="s">
        <v>132</v>
      </c>
      <c r="C2671" s="3" t="s">
        <v>374</v>
      </c>
      <c r="D2671" s="3">
        <v>2018</v>
      </c>
      <c r="E2671" s="3" t="s">
        <v>25</v>
      </c>
      <c r="F2671" t="s">
        <v>16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 t="s">
        <v>13</v>
      </c>
      <c r="AI2671">
        <v>0</v>
      </c>
      <c r="AJ2671">
        <v>0</v>
      </c>
    </row>
    <row r="2672" spans="1:36" x14ac:dyDescent="0.25">
      <c r="A2672" s="3" t="s">
        <v>149</v>
      </c>
      <c r="B2672" s="3" t="s">
        <v>132</v>
      </c>
      <c r="C2672" s="3" t="s">
        <v>374</v>
      </c>
      <c r="D2672" s="3">
        <v>2018</v>
      </c>
      <c r="E2672" s="3" t="s">
        <v>26</v>
      </c>
      <c r="F2672" t="s">
        <v>20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 t="s">
        <v>13</v>
      </c>
      <c r="AI2672">
        <v>0</v>
      </c>
      <c r="AJ2672">
        <v>0</v>
      </c>
    </row>
    <row r="2673" spans="1:36" x14ac:dyDescent="0.25">
      <c r="A2673" s="3" t="s">
        <v>149</v>
      </c>
      <c r="B2673" s="3" t="s">
        <v>132</v>
      </c>
      <c r="C2673" s="3" t="s">
        <v>374</v>
      </c>
      <c r="D2673" s="3">
        <v>2018</v>
      </c>
      <c r="E2673" s="3">
        <v>4</v>
      </c>
      <c r="F2673" t="s">
        <v>27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 t="s">
        <v>13</v>
      </c>
      <c r="AI2673">
        <v>0</v>
      </c>
      <c r="AJ2673">
        <v>0</v>
      </c>
    </row>
    <row r="2674" spans="1:36" x14ac:dyDescent="0.25">
      <c r="A2674" s="3" t="s">
        <v>149</v>
      </c>
      <c r="B2674" s="3" t="s">
        <v>132</v>
      </c>
      <c r="C2674" s="3" t="s">
        <v>374</v>
      </c>
      <c r="D2674" s="3">
        <v>2018</v>
      </c>
      <c r="E2674" s="3" t="s">
        <v>28</v>
      </c>
      <c r="F2674" t="s">
        <v>16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 t="s">
        <v>13</v>
      </c>
      <c r="AI2674">
        <v>0</v>
      </c>
      <c r="AJ2674">
        <v>0</v>
      </c>
    </row>
    <row r="2675" spans="1:36" x14ac:dyDescent="0.25">
      <c r="A2675" s="3" t="s">
        <v>149</v>
      </c>
      <c r="B2675" s="3" t="s">
        <v>132</v>
      </c>
      <c r="C2675" s="3" t="s">
        <v>374</v>
      </c>
      <c r="D2675" s="3">
        <v>2018</v>
      </c>
      <c r="E2675" s="3" t="s">
        <v>29</v>
      </c>
      <c r="F2675" t="s">
        <v>20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 t="s">
        <v>13</v>
      </c>
      <c r="AI2675">
        <v>0</v>
      </c>
      <c r="AJ2675">
        <v>0</v>
      </c>
    </row>
    <row r="2676" spans="1:36" x14ac:dyDescent="0.25">
      <c r="A2676" s="3" t="s">
        <v>149</v>
      </c>
      <c r="B2676" s="3" t="s">
        <v>132</v>
      </c>
      <c r="C2676" s="3" t="s">
        <v>374</v>
      </c>
      <c r="D2676" s="3">
        <v>2018</v>
      </c>
      <c r="E2676" s="3">
        <v>5</v>
      </c>
      <c r="F2676" t="s">
        <v>30</v>
      </c>
      <c r="G2676">
        <v>0</v>
      </c>
      <c r="H2676">
        <v>0</v>
      </c>
      <c r="I2676">
        <v>0</v>
      </c>
      <c r="J2676">
        <v>20</v>
      </c>
      <c r="K2676">
        <v>0</v>
      </c>
      <c r="L2676">
        <v>32</v>
      </c>
      <c r="M2676">
        <v>0</v>
      </c>
      <c r="N2676">
        <v>16</v>
      </c>
      <c r="O2676">
        <v>0</v>
      </c>
      <c r="P2676">
        <v>18</v>
      </c>
      <c r="Q2676">
        <v>0</v>
      </c>
      <c r="R2676">
        <v>8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28</v>
      </c>
      <c r="AF2676">
        <v>94</v>
      </c>
      <c r="AG2676">
        <v>94</v>
      </c>
      <c r="AH2676" t="s">
        <v>187</v>
      </c>
      <c r="AI2676">
        <v>0</v>
      </c>
      <c r="AJ2676">
        <v>0</v>
      </c>
    </row>
    <row r="2677" spans="1:36" x14ac:dyDescent="0.25">
      <c r="A2677" s="3" t="s">
        <v>149</v>
      </c>
      <c r="B2677" s="3" t="s">
        <v>132</v>
      </c>
      <c r="C2677" s="3" t="s">
        <v>374</v>
      </c>
      <c r="D2677" s="3">
        <v>2018</v>
      </c>
      <c r="E2677" s="3" t="s">
        <v>31</v>
      </c>
      <c r="F2677" t="s">
        <v>32</v>
      </c>
      <c r="G2677">
        <v>0</v>
      </c>
      <c r="H2677">
        <v>0</v>
      </c>
      <c r="I2677">
        <v>0</v>
      </c>
      <c r="J2677">
        <v>20</v>
      </c>
      <c r="K2677">
        <v>0</v>
      </c>
      <c r="L2677">
        <v>32</v>
      </c>
      <c r="M2677">
        <v>0</v>
      </c>
      <c r="N2677">
        <v>16</v>
      </c>
      <c r="O2677">
        <v>0</v>
      </c>
      <c r="P2677">
        <v>18</v>
      </c>
      <c r="Q2677">
        <v>0</v>
      </c>
      <c r="R2677">
        <v>8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28</v>
      </c>
      <c r="AF2677">
        <v>94</v>
      </c>
      <c r="AG2677">
        <v>94</v>
      </c>
      <c r="AH2677" t="s">
        <v>187</v>
      </c>
      <c r="AI2677">
        <v>0</v>
      </c>
      <c r="AJ2677">
        <v>0</v>
      </c>
    </row>
    <row r="2678" spans="1:36" x14ac:dyDescent="0.25">
      <c r="A2678" s="3" t="s">
        <v>149</v>
      </c>
      <c r="B2678" s="3" t="s">
        <v>132</v>
      </c>
      <c r="C2678" s="3" t="s">
        <v>374</v>
      </c>
      <c r="D2678" s="3">
        <v>2018</v>
      </c>
      <c r="E2678" s="3" t="s">
        <v>33</v>
      </c>
      <c r="F2678" t="s">
        <v>34</v>
      </c>
      <c r="G2678">
        <v>0</v>
      </c>
      <c r="H2678">
        <v>0</v>
      </c>
      <c r="I2678">
        <v>0</v>
      </c>
      <c r="J2678">
        <v>20</v>
      </c>
      <c r="K2678">
        <v>0</v>
      </c>
      <c r="L2678">
        <v>32</v>
      </c>
      <c r="M2678">
        <v>0</v>
      </c>
      <c r="N2678">
        <v>16</v>
      </c>
      <c r="O2678">
        <v>0</v>
      </c>
      <c r="P2678">
        <v>18</v>
      </c>
      <c r="Q2678">
        <v>0</v>
      </c>
      <c r="R2678">
        <v>8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28</v>
      </c>
      <c r="AF2678">
        <v>94</v>
      </c>
      <c r="AG2678">
        <v>94</v>
      </c>
      <c r="AH2678" t="s">
        <v>187</v>
      </c>
      <c r="AI2678">
        <v>0</v>
      </c>
      <c r="AJ2678">
        <v>0</v>
      </c>
    </row>
    <row r="2679" spans="1:36" x14ac:dyDescent="0.25">
      <c r="A2679" s="3" t="s">
        <v>149</v>
      </c>
      <c r="B2679" s="3" t="s">
        <v>132</v>
      </c>
      <c r="C2679" s="3" t="s">
        <v>374</v>
      </c>
      <c r="D2679" s="3">
        <v>2018</v>
      </c>
      <c r="E2679" s="3" t="s">
        <v>35</v>
      </c>
      <c r="F2679" t="s">
        <v>36</v>
      </c>
      <c r="G2679">
        <v>0</v>
      </c>
      <c r="H2679">
        <v>0</v>
      </c>
      <c r="I2679">
        <v>0</v>
      </c>
      <c r="J2679">
        <v>20</v>
      </c>
      <c r="K2679">
        <v>0</v>
      </c>
      <c r="L2679">
        <v>32</v>
      </c>
      <c r="M2679">
        <v>0</v>
      </c>
      <c r="N2679">
        <v>16</v>
      </c>
      <c r="O2679">
        <v>0</v>
      </c>
      <c r="P2679">
        <v>18</v>
      </c>
      <c r="Q2679">
        <v>0</v>
      </c>
      <c r="R2679">
        <v>8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28</v>
      </c>
      <c r="AF2679">
        <v>94</v>
      </c>
      <c r="AG2679">
        <v>94</v>
      </c>
      <c r="AH2679" t="s">
        <v>187</v>
      </c>
      <c r="AI2679">
        <v>0</v>
      </c>
      <c r="AJ2679">
        <v>0</v>
      </c>
    </row>
    <row r="2680" spans="1:36" x14ac:dyDescent="0.25">
      <c r="A2680" s="3" t="s">
        <v>149</v>
      </c>
      <c r="B2680" s="3" t="s">
        <v>132</v>
      </c>
      <c r="C2680" s="3" t="s">
        <v>374</v>
      </c>
      <c r="D2680" s="3">
        <v>2018</v>
      </c>
      <c r="E2680" s="3" t="s">
        <v>37</v>
      </c>
      <c r="F2680" t="s">
        <v>38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 t="s">
        <v>13</v>
      </c>
      <c r="AI2680">
        <v>0</v>
      </c>
      <c r="AJ2680">
        <v>0</v>
      </c>
    </row>
    <row r="2681" spans="1:36" x14ac:dyDescent="0.25">
      <c r="A2681" s="3" t="s">
        <v>149</v>
      </c>
      <c r="B2681" s="3" t="s">
        <v>132</v>
      </c>
      <c r="C2681" s="3" t="s">
        <v>374</v>
      </c>
      <c r="D2681" s="3">
        <v>2018</v>
      </c>
      <c r="E2681" s="3" t="s">
        <v>39</v>
      </c>
      <c r="F2681" t="s">
        <v>40</v>
      </c>
      <c r="G2681">
        <v>0</v>
      </c>
      <c r="H2681">
        <v>0</v>
      </c>
      <c r="I2681">
        <v>0</v>
      </c>
      <c r="J2681">
        <v>10</v>
      </c>
      <c r="K2681">
        <v>0</v>
      </c>
      <c r="L2681">
        <v>12</v>
      </c>
      <c r="M2681">
        <v>0</v>
      </c>
      <c r="N2681">
        <v>14</v>
      </c>
      <c r="O2681">
        <v>0</v>
      </c>
      <c r="P2681">
        <v>10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18</v>
      </c>
      <c r="AF2681">
        <v>46</v>
      </c>
      <c r="AG2681">
        <v>46</v>
      </c>
      <c r="AH2681" t="s">
        <v>187</v>
      </c>
      <c r="AI2681">
        <v>0</v>
      </c>
      <c r="AJ2681">
        <v>0</v>
      </c>
    </row>
    <row r="2682" spans="1:36" x14ac:dyDescent="0.25">
      <c r="A2682" s="3" t="s">
        <v>149</v>
      </c>
      <c r="B2682" s="3" t="s">
        <v>132</v>
      </c>
      <c r="C2682" s="3" t="s">
        <v>374</v>
      </c>
      <c r="D2682" s="3">
        <v>2018</v>
      </c>
      <c r="E2682" s="3" t="s">
        <v>41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 t="s">
        <v>13</v>
      </c>
      <c r="AI2682">
        <v>0</v>
      </c>
      <c r="AJ2682">
        <v>0</v>
      </c>
    </row>
    <row r="2683" spans="1:36" x14ac:dyDescent="0.25">
      <c r="A2683" s="3" t="s">
        <v>149</v>
      </c>
      <c r="B2683" s="3" t="s">
        <v>132</v>
      </c>
      <c r="C2683" s="3" t="s">
        <v>374</v>
      </c>
      <c r="D2683" s="3">
        <v>2018</v>
      </c>
      <c r="E2683" s="3">
        <v>6</v>
      </c>
      <c r="F2683" t="s">
        <v>42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 t="s">
        <v>13</v>
      </c>
      <c r="AI2683">
        <v>0</v>
      </c>
      <c r="AJ2683">
        <v>0</v>
      </c>
    </row>
    <row r="2684" spans="1:36" x14ac:dyDescent="0.25">
      <c r="A2684" s="3" t="s">
        <v>149</v>
      </c>
      <c r="B2684" s="3" t="s">
        <v>132</v>
      </c>
      <c r="C2684" s="3" t="s">
        <v>374</v>
      </c>
      <c r="D2684" s="3">
        <v>2018</v>
      </c>
      <c r="E2684" s="3" t="s">
        <v>43</v>
      </c>
      <c r="F2684" t="s">
        <v>44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 t="s">
        <v>13</v>
      </c>
      <c r="AI2684">
        <v>0</v>
      </c>
      <c r="AJ2684">
        <v>0</v>
      </c>
    </row>
    <row r="2685" spans="1:36" x14ac:dyDescent="0.25">
      <c r="A2685" s="3" t="s">
        <v>149</v>
      </c>
      <c r="B2685" s="3" t="s">
        <v>132</v>
      </c>
      <c r="C2685" s="3" t="s">
        <v>374</v>
      </c>
      <c r="D2685" s="3">
        <v>2018</v>
      </c>
      <c r="E2685" s="3" t="s">
        <v>45</v>
      </c>
      <c r="F2685" t="s">
        <v>46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 t="s">
        <v>13</v>
      </c>
      <c r="AI2685">
        <v>0</v>
      </c>
      <c r="AJ2685">
        <v>0</v>
      </c>
    </row>
    <row r="2686" spans="1:36" x14ac:dyDescent="0.25">
      <c r="A2686" s="3" t="s">
        <v>149</v>
      </c>
      <c r="B2686" s="3" t="s">
        <v>132</v>
      </c>
      <c r="C2686" s="3" t="s">
        <v>374</v>
      </c>
      <c r="D2686" s="3">
        <v>2018</v>
      </c>
      <c r="E2686" s="3" t="s">
        <v>47</v>
      </c>
      <c r="F2686" t="s">
        <v>48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 t="s">
        <v>13</v>
      </c>
      <c r="AI2686">
        <v>0</v>
      </c>
      <c r="AJ2686">
        <v>0</v>
      </c>
    </row>
    <row r="2687" spans="1:36" x14ac:dyDescent="0.25">
      <c r="A2687" s="3" t="s">
        <v>149</v>
      </c>
      <c r="B2687" s="3" t="s">
        <v>132</v>
      </c>
      <c r="C2687" s="3" t="s">
        <v>374</v>
      </c>
      <c r="D2687" s="3">
        <v>2018</v>
      </c>
      <c r="E2687" s="3">
        <v>7</v>
      </c>
      <c r="F2687" t="s">
        <v>49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 t="s">
        <v>13</v>
      </c>
      <c r="AI2687">
        <v>0</v>
      </c>
      <c r="AJ2687">
        <v>0</v>
      </c>
    </row>
    <row r="2688" spans="1:36" x14ac:dyDescent="0.25">
      <c r="A2688" s="3" t="s">
        <v>149</v>
      </c>
      <c r="B2688" s="3" t="s">
        <v>132</v>
      </c>
      <c r="C2688" s="3" t="s">
        <v>374</v>
      </c>
      <c r="D2688" s="3">
        <v>2018</v>
      </c>
      <c r="E2688" s="3" t="s">
        <v>50</v>
      </c>
      <c r="F2688" t="s">
        <v>44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 t="s">
        <v>13</v>
      </c>
      <c r="AI2688">
        <v>0</v>
      </c>
      <c r="AJ2688">
        <v>0</v>
      </c>
    </row>
    <row r="2689" spans="1:36" x14ac:dyDescent="0.25">
      <c r="A2689" s="3" t="s">
        <v>149</v>
      </c>
      <c r="B2689" s="3" t="s">
        <v>132</v>
      </c>
      <c r="C2689" s="3" t="s">
        <v>374</v>
      </c>
      <c r="D2689" s="3">
        <v>2018</v>
      </c>
      <c r="E2689" s="3" t="s">
        <v>51</v>
      </c>
      <c r="F2689" t="s">
        <v>46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 t="s">
        <v>13</v>
      </c>
      <c r="AI2689">
        <v>0</v>
      </c>
      <c r="AJ2689">
        <v>0</v>
      </c>
    </row>
    <row r="2690" spans="1:36" x14ac:dyDescent="0.25">
      <c r="A2690" s="3" t="s">
        <v>149</v>
      </c>
      <c r="B2690" s="3" t="s">
        <v>132</v>
      </c>
      <c r="C2690" s="3" t="s">
        <v>374</v>
      </c>
      <c r="D2690" s="3">
        <v>2018</v>
      </c>
      <c r="E2690" s="3" t="s">
        <v>52</v>
      </c>
      <c r="F2690" t="s">
        <v>53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 t="s">
        <v>13</v>
      </c>
      <c r="AI2690">
        <v>0</v>
      </c>
      <c r="AJ2690">
        <v>0</v>
      </c>
    </row>
    <row r="2691" spans="1:36" x14ac:dyDescent="0.25">
      <c r="A2691" s="3" t="s">
        <v>149</v>
      </c>
      <c r="B2691" s="3" t="s">
        <v>132</v>
      </c>
      <c r="C2691" s="3" t="s">
        <v>374</v>
      </c>
      <c r="D2691" s="3">
        <v>2018</v>
      </c>
      <c r="E2691" s="3">
        <v>8</v>
      </c>
      <c r="F2691" t="s">
        <v>54</v>
      </c>
      <c r="G2691">
        <v>0</v>
      </c>
      <c r="H2691">
        <v>0</v>
      </c>
      <c r="I2691">
        <v>0</v>
      </c>
      <c r="J2691">
        <v>20</v>
      </c>
      <c r="K2691">
        <v>0</v>
      </c>
      <c r="L2691">
        <v>32</v>
      </c>
      <c r="M2691">
        <v>0</v>
      </c>
      <c r="N2691">
        <v>16</v>
      </c>
      <c r="O2691">
        <v>0</v>
      </c>
      <c r="P2691">
        <v>18</v>
      </c>
      <c r="Q2691">
        <v>0</v>
      </c>
      <c r="R2691">
        <v>8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28</v>
      </c>
      <c r="AF2691">
        <v>94</v>
      </c>
      <c r="AG2691">
        <v>300</v>
      </c>
      <c r="AH2691" t="s">
        <v>200</v>
      </c>
      <c r="AI2691">
        <v>0</v>
      </c>
      <c r="AJ2691">
        <v>0</v>
      </c>
    </row>
    <row r="2692" spans="1:36" x14ac:dyDescent="0.25">
      <c r="A2692" s="3" t="s">
        <v>149</v>
      </c>
      <c r="B2692" s="3" t="s">
        <v>132</v>
      </c>
      <c r="C2692" s="3" t="s">
        <v>374</v>
      </c>
      <c r="D2692" s="3">
        <v>2018</v>
      </c>
      <c r="E2692" s="3" t="s">
        <v>55</v>
      </c>
      <c r="F2692" t="s">
        <v>16</v>
      </c>
      <c r="G2692">
        <v>0</v>
      </c>
      <c r="H2692">
        <v>0</v>
      </c>
      <c r="I2692">
        <v>0</v>
      </c>
      <c r="J2692">
        <v>20</v>
      </c>
      <c r="K2692">
        <v>0</v>
      </c>
      <c r="L2692">
        <v>32</v>
      </c>
      <c r="M2692">
        <v>0</v>
      </c>
      <c r="N2692">
        <v>16</v>
      </c>
      <c r="O2692">
        <v>0</v>
      </c>
      <c r="P2692">
        <v>18</v>
      </c>
      <c r="Q2692">
        <v>0</v>
      </c>
      <c r="R2692">
        <v>8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28</v>
      </c>
      <c r="AF2692">
        <v>94</v>
      </c>
      <c r="AG2692">
        <v>300</v>
      </c>
      <c r="AH2692" t="s">
        <v>200</v>
      </c>
      <c r="AI2692">
        <v>0</v>
      </c>
      <c r="AJ2692">
        <v>0</v>
      </c>
    </row>
    <row r="2693" spans="1:36" x14ac:dyDescent="0.25">
      <c r="A2693" s="3" t="s">
        <v>149</v>
      </c>
      <c r="B2693" s="3" t="s">
        <v>132</v>
      </c>
      <c r="C2693" s="3" t="s">
        <v>374</v>
      </c>
      <c r="D2693" s="3">
        <v>2018</v>
      </c>
      <c r="E2693" s="3" t="s">
        <v>56</v>
      </c>
      <c r="F2693" t="s">
        <v>20</v>
      </c>
      <c r="G2693">
        <v>0</v>
      </c>
      <c r="H2693">
        <v>0</v>
      </c>
      <c r="I2693">
        <v>0</v>
      </c>
      <c r="J2693">
        <v>20</v>
      </c>
      <c r="K2693">
        <v>0</v>
      </c>
      <c r="L2693">
        <v>32</v>
      </c>
      <c r="M2693">
        <v>0</v>
      </c>
      <c r="N2693">
        <v>16</v>
      </c>
      <c r="O2693">
        <v>0</v>
      </c>
      <c r="P2693">
        <v>18</v>
      </c>
      <c r="Q2693">
        <v>0</v>
      </c>
      <c r="R2693">
        <v>8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28</v>
      </c>
      <c r="AF2693">
        <v>94</v>
      </c>
      <c r="AG2693">
        <v>232</v>
      </c>
      <c r="AH2693" t="s">
        <v>200</v>
      </c>
      <c r="AI2693">
        <v>0</v>
      </c>
      <c r="AJ2693">
        <v>0</v>
      </c>
    </row>
    <row r="2694" spans="1:36" x14ac:dyDescent="0.25">
      <c r="A2694" s="3" t="s">
        <v>149</v>
      </c>
      <c r="B2694" s="3" t="s">
        <v>132</v>
      </c>
      <c r="C2694" s="3" t="s">
        <v>374</v>
      </c>
      <c r="D2694" s="3">
        <v>2018</v>
      </c>
      <c r="E2694" s="3" t="s">
        <v>57</v>
      </c>
      <c r="F2694" t="s">
        <v>58</v>
      </c>
      <c r="G2694">
        <v>0</v>
      </c>
      <c r="H2694">
        <v>0</v>
      </c>
      <c r="I2694">
        <v>0</v>
      </c>
      <c r="J2694">
        <v>6</v>
      </c>
      <c r="K2694">
        <v>0</v>
      </c>
      <c r="L2694">
        <v>6</v>
      </c>
      <c r="M2694">
        <v>0</v>
      </c>
      <c r="N2694">
        <v>4</v>
      </c>
      <c r="O2694">
        <v>0</v>
      </c>
      <c r="P2694">
        <v>2</v>
      </c>
      <c r="Q2694">
        <v>0</v>
      </c>
      <c r="R2694">
        <v>2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8</v>
      </c>
      <c r="AF2694">
        <v>20</v>
      </c>
      <c r="AG2694">
        <v>20</v>
      </c>
      <c r="AH2694" t="s">
        <v>187</v>
      </c>
      <c r="AI2694">
        <v>0</v>
      </c>
      <c r="AJ2694">
        <v>0</v>
      </c>
    </row>
    <row r="2695" spans="1:36" x14ac:dyDescent="0.25">
      <c r="A2695" s="3" t="s">
        <v>149</v>
      </c>
      <c r="B2695" s="3" t="s">
        <v>132</v>
      </c>
      <c r="C2695" s="3" t="s">
        <v>374</v>
      </c>
      <c r="D2695" s="3">
        <v>2018</v>
      </c>
      <c r="E2695" s="3">
        <v>9</v>
      </c>
      <c r="F2695" t="s">
        <v>59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 t="s">
        <v>13</v>
      </c>
      <c r="AI2695">
        <v>0</v>
      </c>
      <c r="AJ2695">
        <v>0</v>
      </c>
    </row>
    <row r="2696" spans="1:36" x14ac:dyDescent="0.25">
      <c r="A2696" s="3" t="s">
        <v>149</v>
      </c>
      <c r="B2696" s="3" t="s">
        <v>132</v>
      </c>
      <c r="C2696" s="3" t="s">
        <v>374</v>
      </c>
      <c r="D2696" s="3">
        <v>2018</v>
      </c>
      <c r="E2696" s="3">
        <v>10</v>
      </c>
      <c r="F2696" t="s">
        <v>60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 t="s">
        <v>13</v>
      </c>
      <c r="AI2696">
        <v>0</v>
      </c>
      <c r="AJ2696">
        <v>0</v>
      </c>
    </row>
    <row r="2697" spans="1:36" x14ac:dyDescent="0.25">
      <c r="A2697" s="3" t="s">
        <v>149</v>
      </c>
      <c r="B2697" s="3" t="s">
        <v>132</v>
      </c>
      <c r="C2697" s="3" t="s">
        <v>374</v>
      </c>
      <c r="D2697" s="3">
        <v>2018</v>
      </c>
      <c r="E2697" s="3">
        <v>11</v>
      </c>
      <c r="F2697" t="s">
        <v>61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 t="s">
        <v>13</v>
      </c>
      <c r="AI2697">
        <v>0</v>
      </c>
      <c r="AJ2697">
        <v>0</v>
      </c>
    </row>
    <row r="2698" spans="1:36" x14ac:dyDescent="0.25">
      <c r="A2698" s="3" t="s">
        <v>149</v>
      </c>
      <c r="B2698" s="3" t="s">
        <v>132</v>
      </c>
      <c r="C2698" s="3" t="s">
        <v>374</v>
      </c>
      <c r="D2698" s="3">
        <v>2018</v>
      </c>
      <c r="E2698" s="3" t="s">
        <v>62</v>
      </c>
      <c r="F2698" t="s">
        <v>63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 t="s">
        <v>13</v>
      </c>
      <c r="AI2698">
        <v>0</v>
      </c>
      <c r="AJ2698">
        <v>0</v>
      </c>
    </row>
    <row r="2699" spans="1:36" x14ac:dyDescent="0.25">
      <c r="A2699" s="3" t="s">
        <v>149</v>
      </c>
      <c r="B2699" s="3" t="s">
        <v>132</v>
      </c>
      <c r="C2699" s="3" t="s">
        <v>374</v>
      </c>
      <c r="D2699" s="3">
        <v>2018</v>
      </c>
      <c r="E2699" s="3" t="s">
        <v>64</v>
      </c>
      <c r="F2699" t="s">
        <v>65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 t="s">
        <v>13</v>
      </c>
      <c r="AI2699">
        <v>0</v>
      </c>
      <c r="AJ2699">
        <v>0</v>
      </c>
    </row>
    <row r="2700" spans="1:36" x14ac:dyDescent="0.25">
      <c r="A2700" s="3" t="s">
        <v>149</v>
      </c>
      <c r="B2700" s="3" t="s">
        <v>132</v>
      </c>
      <c r="C2700" s="3" t="s">
        <v>374</v>
      </c>
      <c r="D2700" s="3">
        <v>2018</v>
      </c>
      <c r="E2700" s="3" t="s">
        <v>66</v>
      </c>
      <c r="F2700" t="s">
        <v>20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 t="s">
        <v>13</v>
      </c>
      <c r="AI2700">
        <v>0</v>
      </c>
      <c r="AJ2700">
        <v>0</v>
      </c>
    </row>
    <row r="2701" spans="1:36" x14ac:dyDescent="0.25">
      <c r="A2701" s="3" t="s">
        <v>149</v>
      </c>
      <c r="B2701" s="3" t="s">
        <v>132</v>
      </c>
      <c r="C2701" s="3" t="s">
        <v>374</v>
      </c>
      <c r="D2701" s="3">
        <v>2018</v>
      </c>
      <c r="E2701" s="3" t="s">
        <v>67</v>
      </c>
      <c r="F2701" t="s">
        <v>18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 t="s">
        <v>13</v>
      </c>
      <c r="AI2701">
        <v>0</v>
      </c>
      <c r="AJ2701">
        <v>0</v>
      </c>
    </row>
    <row r="2702" spans="1:36" x14ac:dyDescent="0.25">
      <c r="A2702" s="3" t="s">
        <v>149</v>
      </c>
      <c r="B2702" s="3" t="s">
        <v>132</v>
      </c>
      <c r="C2702" s="3" t="s">
        <v>374</v>
      </c>
      <c r="D2702" s="3">
        <v>2018</v>
      </c>
      <c r="E2702" s="3">
        <v>12</v>
      </c>
      <c r="F2702" t="s">
        <v>68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 t="s">
        <v>13</v>
      </c>
      <c r="AI2702">
        <v>0</v>
      </c>
      <c r="AJ2702">
        <v>0</v>
      </c>
    </row>
    <row r="2703" spans="1:36" x14ac:dyDescent="0.25">
      <c r="A2703" s="3" t="s">
        <v>149</v>
      </c>
      <c r="B2703" s="3" t="s">
        <v>132</v>
      </c>
      <c r="C2703" s="3" t="s">
        <v>374</v>
      </c>
      <c r="D2703" s="3">
        <v>2018</v>
      </c>
      <c r="E2703" s="3" t="s">
        <v>69</v>
      </c>
      <c r="F2703" t="s">
        <v>70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 t="s">
        <v>13</v>
      </c>
      <c r="AI2703">
        <v>0</v>
      </c>
      <c r="AJ2703">
        <v>0</v>
      </c>
    </row>
    <row r="2704" spans="1:36" x14ac:dyDescent="0.25">
      <c r="A2704" s="3" t="s">
        <v>149</v>
      </c>
      <c r="B2704" s="3" t="s">
        <v>132</v>
      </c>
      <c r="C2704" s="3" t="s">
        <v>374</v>
      </c>
      <c r="D2704" s="3">
        <v>2018</v>
      </c>
      <c r="E2704" s="3" t="s">
        <v>71</v>
      </c>
      <c r="F2704" t="s">
        <v>72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 t="s">
        <v>13</v>
      </c>
      <c r="AI2704">
        <v>0</v>
      </c>
      <c r="AJ2704">
        <v>0</v>
      </c>
    </row>
    <row r="2705" spans="1:36" x14ac:dyDescent="0.25">
      <c r="A2705" s="3" t="s">
        <v>149</v>
      </c>
      <c r="B2705" s="3" t="s">
        <v>132</v>
      </c>
      <c r="C2705" s="3" t="s">
        <v>374</v>
      </c>
      <c r="D2705" s="3">
        <v>2018</v>
      </c>
      <c r="E2705" s="3" t="s">
        <v>73</v>
      </c>
      <c r="F2705" t="s">
        <v>16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 t="s">
        <v>13</v>
      </c>
      <c r="AI2705">
        <v>0</v>
      </c>
      <c r="AJ2705">
        <v>0</v>
      </c>
    </row>
    <row r="2706" spans="1:36" x14ac:dyDescent="0.25">
      <c r="A2706" s="3" t="s">
        <v>149</v>
      </c>
      <c r="B2706" s="3" t="s">
        <v>132</v>
      </c>
      <c r="C2706" s="3" t="s">
        <v>374</v>
      </c>
      <c r="D2706" s="3">
        <v>2018</v>
      </c>
      <c r="E2706" s="3" t="s">
        <v>74</v>
      </c>
      <c r="F2706" t="s">
        <v>20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 t="s">
        <v>13</v>
      </c>
      <c r="AI2706">
        <v>0</v>
      </c>
      <c r="AJ2706">
        <v>0</v>
      </c>
    </row>
    <row r="2707" spans="1:36" x14ac:dyDescent="0.25">
      <c r="A2707" s="3" t="s">
        <v>149</v>
      </c>
      <c r="B2707" s="3" t="s">
        <v>132</v>
      </c>
      <c r="C2707" s="3" t="s">
        <v>374</v>
      </c>
      <c r="D2707" s="3">
        <v>2018</v>
      </c>
      <c r="E2707" s="3">
        <v>0</v>
      </c>
      <c r="F2707" t="s">
        <v>75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</row>
    <row r="2708" spans="1:36" x14ac:dyDescent="0.25">
      <c r="A2708" s="3" t="s">
        <v>149</v>
      </c>
      <c r="B2708" s="3" t="s">
        <v>132</v>
      </c>
      <c r="C2708" s="3" t="s">
        <v>374</v>
      </c>
      <c r="D2708" s="3">
        <v>2018</v>
      </c>
      <c r="E2708" s="3">
        <v>13</v>
      </c>
      <c r="F2708" t="s">
        <v>76</v>
      </c>
      <c r="G2708">
        <v>0</v>
      </c>
      <c r="H2708">
        <v>0</v>
      </c>
      <c r="I2708">
        <v>0</v>
      </c>
      <c r="J2708">
        <v>2</v>
      </c>
      <c r="K2708">
        <v>0</v>
      </c>
      <c r="L2708">
        <v>2</v>
      </c>
      <c r="M2708">
        <v>0</v>
      </c>
      <c r="N2708">
        <v>0</v>
      </c>
      <c r="O2708">
        <v>0</v>
      </c>
      <c r="P2708">
        <v>3</v>
      </c>
      <c r="Q2708">
        <v>0</v>
      </c>
      <c r="R2708">
        <v>1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4</v>
      </c>
      <c r="AF2708">
        <v>8</v>
      </c>
      <c r="AG2708">
        <v>32</v>
      </c>
      <c r="AH2708" t="s">
        <v>200</v>
      </c>
      <c r="AI2708">
        <v>0</v>
      </c>
      <c r="AJ2708">
        <v>0</v>
      </c>
    </row>
    <row r="2709" spans="1:36" x14ac:dyDescent="0.25">
      <c r="A2709" s="3" t="s">
        <v>149</v>
      </c>
      <c r="B2709" s="3" t="s">
        <v>132</v>
      </c>
      <c r="C2709" s="3" t="s">
        <v>374</v>
      </c>
      <c r="D2709" s="3">
        <v>2018</v>
      </c>
      <c r="E2709" s="3" t="s">
        <v>77</v>
      </c>
      <c r="F2709" t="s">
        <v>78</v>
      </c>
      <c r="G2709">
        <v>0</v>
      </c>
      <c r="H2709">
        <v>0</v>
      </c>
      <c r="I2709">
        <v>0</v>
      </c>
      <c r="J2709">
        <v>1</v>
      </c>
      <c r="K2709">
        <v>0</v>
      </c>
      <c r="L2709">
        <v>1</v>
      </c>
      <c r="M2709">
        <v>0</v>
      </c>
      <c r="N2709">
        <v>0</v>
      </c>
      <c r="O2709">
        <v>0</v>
      </c>
      <c r="P2709">
        <v>2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2</v>
      </c>
      <c r="AF2709">
        <v>4</v>
      </c>
      <c r="AG2709">
        <v>24</v>
      </c>
      <c r="AH2709" t="s">
        <v>200</v>
      </c>
      <c r="AI2709">
        <v>0</v>
      </c>
      <c r="AJ2709">
        <v>0</v>
      </c>
    </row>
    <row r="2710" spans="1:36" x14ac:dyDescent="0.25">
      <c r="A2710" s="3" t="s">
        <v>149</v>
      </c>
      <c r="B2710" s="3" t="s">
        <v>132</v>
      </c>
      <c r="C2710" s="3" t="s">
        <v>374</v>
      </c>
      <c r="D2710" s="3">
        <v>2018</v>
      </c>
      <c r="E2710" s="3" t="s">
        <v>79</v>
      </c>
      <c r="F2710" t="s">
        <v>80</v>
      </c>
      <c r="G2710">
        <v>0</v>
      </c>
      <c r="H2710">
        <v>0</v>
      </c>
      <c r="I2710">
        <v>0</v>
      </c>
      <c r="J2710">
        <v>1</v>
      </c>
      <c r="K2710">
        <v>0</v>
      </c>
      <c r="L2710">
        <v>1</v>
      </c>
      <c r="M2710">
        <v>0</v>
      </c>
      <c r="N2710">
        <v>0</v>
      </c>
      <c r="O2710">
        <v>0</v>
      </c>
      <c r="P2710">
        <v>1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2</v>
      </c>
      <c r="AF2710">
        <v>3</v>
      </c>
      <c r="AG2710">
        <v>7</v>
      </c>
      <c r="AH2710" t="s">
        <v>200</v>
      </c>
      <c r="AI2710">
        <v>0</v>
      </c>
      <c r="AJ2710">
        <v>0</v>
      </c>
    </row>
    <row r="2711" spans="1:36" x14ac:dyDescent="0.25">
      <c r="A2711" s="3" t="s">
        <v>149</v>
      </c>
      <c r="B2711" s="3" t="s">
        <v>132</v>
      </c>
      <c r="C2711" s="3" t="s">
        <v>374</v>
      </c>
      <c r="D2711" s="3">
        <v>2018</v>
      </c>
      <c r="E2711" s="3">
        <v>14</v>
      </c>
      <c r="F2711" t="s">
        <v>81</v>
      </c>
      <c r="G2711">
        <v>0</v>
      </c>
      <c r="H2711">
        <v>0</v>
      </c>
      <c r="I2711">
        <v>0</v>
      </c>
      <c r="J2711">
        <v>129</v>
      </c>
      <c r="K2711">
        <v>0</v>
      </c>
      <c r="L2711">
        <v>77</v>
      </c>
      <c r="M2711">
        <v>0</v>
      </c>
      <c r="N2711">
        <v>0</v>
      </c>
      <c r="O2711">
        <v>0</v>
      </c>
      <c r="P2711">
        <v>98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70</v>
      </c>
      <c r="AF2711">
        <v>304</v>
      </c>
      <c r="AG2711">
        <v>613</v>
      </c>
      <c r="AH2711" t="s">
        <v>200</v>
      </c>
      <c r="AI2711">
        <v>0</v>
      </c>
      <c r="AJ2711">
        <v>0</v>
      </c>
    </row>
    <row r="2712" spans="1:36" x14ac:dyDescent="0.25">
      <c r="A2712" s="3" t="s">
        <v>149</v>
      </c>
      <c r="B2712" s="3" t="s">
        <v>132</v>
      </c>
      <c r="C2712" s="3" t="s">
        <v>374</v>
      </c>
      <c r="D2712" s="3">
        <v>2018</v>
      </c>
      <c r="E2712" s="3" t="s">
        <v>82</v>
      </c>
      <c r="F2712" t="s">
        <v>83</v>
      </c>
      <c r="G2712">
        <v>0</v>
      </c>
      <c r="H2712">
        <v>0</v>
      </c>
      <c r="I2712">
        <v>0</v>
      </c>
      <c r="J2712">
        <v>1</v>
      </c>
      <c r="K2712">
        <v>0</v>
      </c>
      <c r="L2712">
        <v>5</v>
      </c>
      <c r="M2712">
        <v>0</v>
      </c>
      <c r="N2712">
        <v>0</v>
      </c>
      <c r="O2712">
        <v>0</v>
      </c>
      <c r="P2712">
        <v>8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14</v>
      </c>
      <c r="AG2712">
        <v>31</v>
      </c>
      <c r="AH2712" t="s">
        <v>200</v>
      </c>
      <c r="AI2712">
        <v>0</v>
      </c>
      <c r="AJ2712">
        <v>0</v>
      </c>
    </row>
    <row r="2713" spans="1:36" x14ac:dyDescent="0.25">
      <c r="A2713" s="3" t="s">
        <v>149</v>
      </c>
      <c r="B2713" s="3" t="s">
        <v>132</v>
      </c>
      <c r="C2713" s="3" t="s">
        <v>374</v>
      </c>
      <c r="D2713" s="3">
        <v>2018</v>
      </c>
      <c r="E2713" s="3" t="s">
        <v>84</v>
      </c>
      <c r="F2713" t="s">
        <v>85</v>
      </c>
      <c r="G2713">
        <v>0</v>
      </c>
      <c r="H2713">
        <v>0</v>
      </c>
      <c r="I2713">
        <v>0</v>
      </c>
      <c r="J2713">
        <v>1</v>
      </c>
      <c r="K2713">
        <v>0</v>
      </c>
      <c r="L2713">
        <v>8</v>
      </c>
      <c r="M2713">
        <v>0</v>
      </c>
      <c r="N2713">
        <v>0</v>
      </c>
      <c r="O2713">
        <v>0</v>
      </c>
      <c r="P2713">
        <v>14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2</v>
      </c>
      <c r="AF2713">
        <v>23</v>
      </c>
      <c r="AG2713">
        <v>37</v>
      </c>
      <c r="AH2713" t="s">
        <v>200</v>
      </c>
      <c r="AI2713">
        <v>0</v>
      </c>
      <c r="AJ2713">
        <v>0</v>
      </c>
    </row>
    <row r="2714" spans="1:36" x14ac:dyDescent="0.25">
      <c r="A2714" s="3" t="s">
        <v>149</v>
      </c>
      <c r="B2714" s="3" t="s">
        <v>132</v>
      </c>
      <c r="C2714" s="3" t="s">
        <v>374</v>
      </c>
      <c r="D2714" s="3">
        <v>2018</v>
      </c>
      <c r="E2714" s="3" t="s">
        <v>86</v>
      </c>
      <c r="F2714" t="s">
        <v>87</v>
      </c>
      <c r="G2714">
        <v>0</v>
      </c>
      <c r="H2714">
        <v>0</v>
      </c>
      <c r="I2714">
        <v>0</v>
      </c>
      <c r="J2714">
        <v>92</v>
      </c>
      <c r="K2714">
        <v>0</v>
      </c>
      <c r="L2714">
        <v>22</v>
      </c>
      <c r="M2714">
        <v>0</v>
      </c>
      <c r="N2714">
        <v>0</v>
      </c>
      <c r="O2714">
        <v>0</v>
      </c>
      <c r="P2714">
        <v>55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50</v>
      </c>
      <c r="AF2714">
        <v>169</v>
      </c>
      <c r="AG2714">
        <v>314</v>
      </c>
      <c r="AH2714" t="s">
        <v>200</v>
      </c>
      <c r="AI2714">
        <v>0</v>
      </c>
      <c r="AJ2714">
        <v>0</v>
      </c>
    </row>
    <row r="2715" spans="1:36" x14ac:dyDescent="0.25">
      <c r="A2715" s="3" t="s">
        <v>149</v>
      </c>
      <c r="B2715" s="3" t="s">
        <v>132</v>
      </c>
      <c r="C2715" s="3" t="s">
        <v>374</v>
      </c>
      <c r="D2715" s="3">
        <v>2018</v>
      </c>
      <c r="E2715" s="3" t="s">
        <v>88</v>
      </c>
      <c r="F2715" t="s">
        <v>89</v>
      </c>
      <c r="G2715">
        <v>0</v>
      </c>
      <c r="H2715">
        <v>0</v>
      </c>
      <c r="I2715">
        <v>0</v>
      </c>
      <c r="J2715">
        <v>35</v>
      </c>
      <c r="K2715">
        <v>0</v>
      </c>
      <c r="L2715">
        <v>42</v>
      </c>
      <c r="M2715">
        <v>0</v>
      </c>
      <c r="N2715">
        <v>0</v>
      </c>
      <c r="O2715">
        <v>0</v>
      </c>
      <c r="P2715">
        <v>18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25</v>
      </c>
      <c r="AF2715">
        <v>95</v>
      </c>
      <c r="AG2715">
        <v>234</v>
      </c>
      <c r="AH2715" t="s">
        <v>160</v>
      </c>
      <c r="AI2715">
        <v>0</v>
      </c>
      <c r="AJ2715">
        <v>0</v>
      </c>
    </row>
    <row r="2716" spans="1:36" x14ac:dyDescent="0.25">
      <c r="A2716" s="3" t="s">
        <v>149</v>
      </c>
      <c r="B2716" s="3" t="s">
        <v>132</v>
      </c>
      <c r="C2716" s="3" t="s">
        <v>374</v>
      </c>
      <c r="D2716" s="3">
        <v>2018</v>
      </c>
      <c r="E2716" s="3" t="s">
        <v>90</v>
      </c>
      <c r="F2716" t="s">
        <v>91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3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3</v>
      </c>
      <c r="AF2716">
        <v>3</v>
      </c>
      <c r="AG2716">
        <v>11</v>
      </c>
      <c r="AH2716" t="s">
        <v>160</v>
      </c>
      <c r="AI2716">
        <v>0</v>
      </c>
      <c r="AJ2716">
        <v>0</v>
      </c>
    </row>
    <row r="2717" spans="1:36" x14ac:dyDescent="0.25">
      <c r="A2717" s="3" t="s">
        <v>149</v>
      </c>
      <c r="B2717" s="3" t="s">
        <v>132</v>
      </c>
      <c r="C2717" s="3" t="s">
        <v>374</v>
      </c>
      <c r="D2717" s="3">
        <v>2018</v>
      </c>
      <c r="E2717" s="3" t="s">
        <v>92</v>
      </c>
      <c r="F2717" t="s">
        <v>93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 t="s">
        <v>13</v>
      </c>
      <c r="AI2717">
        <v>0</v>
      </c>
      <c r="AJ2717">
        <v>0</v>
      </c>
    </row>
    <row r="2718" spans="1:36" x14ac:dyDescent="0.25">
      <c r="A2718" s="3" t="s">
        <v>149</v>
      </c>
      <c r="B2718" s="3" t="s">
        <v>132</v>
      </c>
      <c r="C2718" s="3" t="s">
        <v>374</v>
      </c>
      <c r="D2718" s="3">
        <v>2018</v>
      </c>
      <c r="E2718" s="3">
        <v>15</v>
      </c>
      <c r="F2718" t="s">
        <v>94</v>
      </c>
      <c r="G2718">
        <v>0</v>
      </c>
      <c r="H2718">
        <v>0</v>
      </c>
      <c r="I2718">
        <v>0</v>
      </c>
      <c r="J2718">
        <v>35</v>
      </c>
      <c r="K2718">
        <v>0</v>
      </c>
      <c r="L2718">
        <v>16</v>
      </c>
      <c r="M2718">
        <v>0</v>
      </c>
      <c r="N2718">
        <v>0</v>
      </c>
      <c r="O2718">
        <v>0</v>
      </c>
      <c r="P2718">
        <v>9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12</v>
      </c>
      <c r="AF2718">
        <v>60</v>
      </c>
      <c r="AG2718">
        <v>137</v>
      </c>
      <c r="AH2718" t="s">
        <v>200</v>
      </c>
      <c r="AI2718">
        <v>0</v>
      </c>
      <c r="AJ2718">
        <v>0</v>
      </c>
    </row>
    <row r="2719" spans="1:36" x14ac:dyDescent="0.25">
      <c r="A2719" s="3" t="s">
        <v>149</v>
      </c>
      <c r="B2719" s="3" t="s">
        <v>132</v>
      </c>
      <c r="C2719" s="3" t="s">
        <v>374</v>
      </c>
      <c r="D2719" s="3">
        <v>2018</v>
      </c>
      <c r="E2719" s="3" t="s">
        <v>95</v>
      </c>
      <c r="F2719" t="s">
        <v>96</v>
      </c>
      <c r="G2719">
        <v>0</v>
      </c>
      <c r="H2719">
        <v>0</v>
      </c>
      <c r="I2719">
        <v>0</v>
      </c>
      <c r="J2719">
        <v>2</v>
      </c>
      <c r="K2719">
        <v>0</v>
      </c>
      <c r="L2719">
        <v>2</v>
      </c>
      <c r="M2719">
        <v>0</v>
      </c>
      <c r="N2719">
        <v>0</v>
      </c>
      <c r="O2719">
        <v>0</v>
      </c>
      <c r="P2719">
        <v>2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6</v>
      </c>
      <c r="AF2719">
        <v>6</v>
      </c>
      <c r="AG2719">
        <v>10</v>
      </c>
      <c r="AH2719" t="s">
        <v>272</v>
      </c>
      <c r="AI2719">
        <v>0</v>
      </c>
      <c r="AJ2719">
        <v>0</v>
      </c>
    </row>
    <row r="2720" spans="1:36" x14ac:dyDescent="0.25">
      <c r="A2720" s="3" t="s">
        <v>149</v>
      </c>
      <c r="B2720" s="3" t="s">
        <v>132</v>
      </c>
      <c r="C2720" s="3" t="s">
        <v>374</v>
      </c>
      <c r="D2720" s="3">
        <v>2018</v>
      </c>
      <c r="E2720" s="3">
        <v>0</v>
      </c>
      <c r="F2720" t="s">
        <v>97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</row>
    <row r="2721" spans="1:36" x14ac:dyDescent="0.25">
      <c r="A2721" s="3" t="s">
        <v>149</v>
      </c>
      <c r="B2721" s="3" t="s">
        <v>132</v>
      </c>
      <c r="C2721" s="3" t="s">
        <v>374</v>
      </c>
      <c r="D2721" s="3">
        <v>2018</v>
      </c>
      <c r="E2721" s="3">
        <v>0</v>
      </c>
      <c r="F2721" t="s">
        <v>98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 t="s">
        <v>13</v>
      </c>
      <c r="AI2721">
        <v>0</v>
      </c>
      <c r="AJ2721">
        <v>0</v>
      </c>
    </row>
    <row r="2722" spans="1:36" x14ac:dyDescent="0.25">
      <c r="A2722" s="3" t="s">
        <v>149</v>
      </c>
      <c r="B2722" s="3" t="s">
        <v>132</v>
      </c>
      <c r="C2722" s="3" t="s">
        <v>374</v>
      </c>
      <c r="D2722" s="3">
        <v>2018</v>
      </c>
      <c r="E2722" s="3">
        <v>0</v>
      </c>
      <c r="F2722" t="s">
        <v>99</v>
      </c>
      <c r="G2722">
        <v>0</v>
      </c>
      <c r="H2722">
        <v>0</v>
      </c>
      <c r="I2722">
        <v>0</v>
      </c>
      <c r="J2722">
        <v>20</v>
      </c>
      <c r="K2722">
        <v>0</v>
      </c>
      <c r="L2722">
        <v>32</v>
      </c>
      <c r="M2722">
        <v>0</v>
      </c>
      <c r="N2722">
        <v>16</v>
      </c>
      <c r="O2722">
        <v>0</v>
      </c>
      <c r="P2722">
        <v>18</v>
      </c>
      <c r="Q2722">
        <v>0</v>
      </c>
      <c r="R2722">
        <v>8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28</v>
      </c>
      <c r="AF2722">
        <v>94</v>
      </c>
      <c r="AG2722">
        <v>300</v>
      </c>
      <c r="AH2722" t="s">
        <v>13</v>
      </c>
      <c r="AI2722">
        <v>0</v>
      </c>
      <c r="AJ2722">
        <v>0</v>
      </c>
    </row>
    <row r="2723" spans="1:36" x14ac:dyDescent="0.25">
      <c r="A2723" s="3" t="s">
        <v>149</v>
      </c>
      <c r="B2723" s="3" t="s">
        <v>132</v>
      </c>
      <c r="C2723" s="3" t="s">
        <v>374</v>
      </c>
      <c r="D2723" s="3">
        <v>2018</v>
      </c>
      <c r="E2723" s="3">
        <v>0</v>
      </c>
      <c r="F2723" t="s">
        <v>100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 t="s">
        <v>13</v>
      </c>
      <c r="AI2723">
        <v>0</v>
      </c>
      <c r="AJ2723">
        <v>0</v>
      </c>
    </row>
    <row r="2724" spans="1:36" x14ac:dyDescent="0.25">
      <c r="A2724" s="3" t="s">
        <v>149</v>
      </c>
      <c r="B2724" s="3" t="s">
        <v>132</v>
      </c>
      <c r="C2724" s="3" t="s">
        <v>374</v>
      </c>
      <c r="D2724" s="3">
        <v>2018</v>
      </c>
      <c r="E2724" s="3">
        <v>0</v>
      </c>
      <c r="F2724" t="s">
        <v>101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 t="s">
        <v>13</v>
      </c>
      <c r="AI2724">
        <v>0</v>
      </c>
      <c r="AJ2724">
        <v>0</v>
      </c>
    </row>
    <row r="2725" spans="1:36" x14ac:dyDescent="0.25">
      <c r="A2725" s="3" t="s">
        <v>149</v>
      </c>
      <c r="B2725" s="3" t="s">
        <v>132</v>
      </c>
      <c r="C2725" s="3" t="s">
        <v>374</v>
      </c>
      <c r="D2725" s="3">
        <v>2018</v>
      </c>
      <c r="E2725" s="3">
        <v>0</v>
      </c>
      <c r="F2725" t="s">
        <v>102</v>
      </c>
      <c r="G2725">
        <v>0</v>
      </c>
      <c r="H2725">
        <v>0</v>
      </c>
      <c r="I2725">
        <v>0</v>
      </c>
      <c r="J2725">
        <v>129</v>
      </c>
      <c r="K2725">
        <v>0</v>
      </c>
      <c r="L2725">
        <v>77</v>
      </c>
      <c r="M2725">
        <v>0</v>
      </c>
      <c r="N2725">
        <v>0</v>
      </c>
      <c r="O2725">
        <v>0</v>
      </c>
      <c r="P2725">
        <v>98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70</v>
      </c>
      <c r="AF2725">
        <v>304</v>
      </c>
      <c r="AG2725">
        <v>613</v>
      </c>
      <c r="AH2725" t="s">
        <v>13</v>
      </c>
      <c r="AI2725">
        <v>0</v>
      </c>
      <c r="AJ2725">
        <v>0</v>
      </c>
    </row>
    <row r="2726" spans="1:36" x14ac:dyDescent="0.25">
      <c r="A2726" s="3" t="s">
        <v>149</v>
      </c>
      <c r="B2726" s="3" t="s">
        <v>132</v>
      </c>
      <c r="C2726" s="3" t="s">
        <v>374</v>
      </c>
      <c r="D2726" s="3">
        <v>2018</v>
      </c>
      <c r="E2726" s="3">
        <v>0</v>
      </c>
      <c r="F2726" t="s">
        <v>103</v>
      </c>
      <c r="G2726">
        <v>0</v>
      </c>
      <c r="H2726">
        <v>0</v>
      </c>
      <c r="I2726">
        <v>0</v>
      </c>
      <c r="J2726">
        <v>2</v>
      </c>
      <c r="K2726">
        <v>0</v>
      </c>
      <c r="L2726">
        <v>2</v>
      </c>
      <c r="M2726">
        <v>0</v>
      </c>
      <c r="N2726">
        <v>0</v>
      </c>
      <c r="O2726">
        <v>0</v>
      </c>
      <c r="P2726">
        <v>2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6</v>
      </c>
      <c r="AF2726">
        <v>6</v>
      </c>
      <c r="AG2726">
        <v>10</v>
      </c>
      <c r="AH2726" t="s">
        <v>13</v>
      </c>
      <c r="AI2726">
        <v>0</v>
      </c>
      <c r="AJ2726">
        <v>0</v>
      </c>
    </row>
    <row r="2727" spans="1:36" x14ac:dyDescent="0.25">
      <c r="A2727" s="3" t="s">
        <v>149</v>
      </c>
      <c r="B2727" s="3" t="s">
        <v>132</v>
      </c>
      <c r="C2727" s="3" t="s">
        <v>374</v>
      </c>
      <c r="D2727" s="3">
        <v>2018</v>
      </c>
      <c r="E2727" s="3">
        <v>0</v>
      </c>
      <c r="F2727" t="s">
        <v>104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</row>
    <row r="2728" spans="1:36" x14ac:dyDescent="0.25">
      <c r="A2728" s="3" t="s">
        <v>149</v>
      </c>
      <c r="B2728" s="3" t="s">
        <v>132</v>
      </c>
      <c r="C2728" s="3" t="s">
        <v>374</v>
      </c>
      <c r="D2728" s="3">
        <v>2018</v>
      </c>
      <c r="E2728" s="3">
        <v>16</v>
      </c>
      <c r="F2728" t="s">
        <v>375</v>
      </c>
      <c r="G2728">
        <v>0</v>
      </c>
      <c r="H2728">
        <v>0</v>
      </c>
      <c r="I2728">
        <v>0</v>
      </c>
      <c r="J2728">
        <v>12</v>
      </c>
      <c r="K2728">
        <v>0</v>
      </c>
      <c r="L2728">
        <v>8</v>
      </c>
      <c r="M2728">
        <v>0</v>
      </c>
      <c r="N2728">
        <v>8</v>
      </c>
      <c r="O2728">
        <v>0</v>
      </c>
      <c r="P2728">
        <v>8</v>
      </c>
      <c r="Q2728">
        <v>0</v>
      </c>
      <c r="R2728">
        <v>3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20</v>
      </c>
      <c r="AF2728">
        <v>39</v>
      </c>
      <c r="AG2728">
        <v>39</v>
      </c>
      <c r="AH2728" t="s">
        <v>160</v>
      </c>
      <c r="AI2728">
        <v>0</v>
      </c>
      <c r="AJ2728">
        <v>0</v>
      </c>
    </row>
    <row r="2729" spans="1:36" x14ac:dyDescent="0.25">
      <c r="A2729" s="3" t="s">
        <v>149</v>
      </c>
      <c r="B2729" s="3" t="s">
        <v>132</v>
      </c>
      <c r="C2729" s="3" t="s">
        <v>374</v>
      </c>
      <c r="D2729" s="3">
        <v>2018</v>
      </c>
      <c r="E2729" s="3">
        <v>17</v>
      </c>
      <c r="F2729" t="s">
        <v>376</v>
      </c>
      <c r="G2729">
        <v>0</v>
      </c>
      <c r="H2729">
        <v>0</v>
      </c>
      <c r="I2729">
        <v>0</v>
      </c>
      <c r="J2729">
        <v>1</v>
      </c>
      <c r="K2729">
        <v>0</v>
      </c>
      <c r="L2729">
        <v>3</v>
      </c>
      <c r="M2729">
        <v>0</v>
      </c>
      <c r="N2729">
        <v>3</v>
      </c>
      <c r="O2729">
        <v>0</v>
      </c>
      <c r="P2729">
        <v>3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10</v>
      </c>
      <c r="AF2729">
        <v>10</v>
      </c>
      <c r="AG2729">
        <v>10</v>
      </c>
      <c r="AH2729" t="s">
        <v>200</v>
      </c>
      <c r="AI2729">
        <v>0</v>
      </c>
      <c r="AJ2729">
        <v>0</v>
      </c>
    </row>
    <row r="2730" spans="1:36" x14ac:dyDescent="0.25">
      <c r="A2730" s="3" t="s">
        <v>149</v>
      </c>
      <c r="B2730" s="3" t="s">
        <v>132</v>
      </c>
      <c r="C2730" s="3" t="s">
        <v>374</v>
      </c>
      <c r="D2730" s="3">
        <v>2018</v>
      </c>
      <c r="E2730" s="3">
        <v>18</v>
      </c>
      <c r="F2730" t="s">
        <v>377</v>
      </c>
      <c r="G2730">
        <v>0</v>
      </c>
      <c r="H2730">
        <v>0</v>
      </c>
      <c r="I2730">
        <v>0</v>
      </c>
      <c r="J2730">
        <v>10</v>
      </c>
      <c r="K2730">
        <v>0</v>
      </c>
      <c r="L2730">
        <v>5</v>
      </c>
      <c r="M2730">
        <v>0</v>
      </c>
      <c r="N2730">
        <v>2</v>
      </c>
      <c r="O2730">
        <v>0</v>
      </c>
      <c r="P2730">
        <v>6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12</v>
      </c>
      <c r="AF2730">
        <v>23</v>
      </c>
      <c r="AG2730">
        <v>23</v>
      </c>
      <c r="AH2730" t="s">
        <v>200</v>
      </c>
      <c r="AI2730">
        <v>0</v>
      </c>
      <c r="AJ2730">
        <v>0</v>
      </c>
    </row>
    <row r="2731" spans="1:36" x14ac:dyDescent="0.25">
      <c r="A2731" s="3" t="s">
        <v>149</v>
      </c>
      <c r="B2731" s="3" t="s">
        <v>132</v>
      </c>
      <c r="C2731" s="3" t="s">
        <v>374</v>
      </c>
      <c r="D2731" s="3">
        <v>2018</v>
      </c>
      <c r="E2731" s="3">
        <v>19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 t="s">
        <v>13</v>
      </c>
      <c r="AI2731">
        <v>0</v>
      </c>
      <c r="AJ2731">
        <v>0</v>
      </c>
    </row>
    <row r="2732" spans="1:36" x14ac:dyDescent="0.25">
      <c r="A2732" s="3" t="s">
        <v>149</v>
      </c>
      <c r="B2732" s="3" t="s">
        <v>132</v>
      </c>
      <c r="C2732" s="3" t="s">
        <v>374</v>
      </c>
      <c r="D2732" s="3">
        <v>2018</v>
      </c>
      <c r="E2732" s="3">
        <v>20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 t="s">
        <v>13</v>
      </c>
      <c r="AI2732">
        <v>0</v>
      </c>
      <c r="AJ2732">
        <v>0</v>
      </c>
    </row>
    <row r="2733" spans="1:36" x14ac:dyDescent="0.25">
      <c r="A2733" s="3" t="s">
        <v>149</v>
      </c>
      <c r="B2733" s="3" t="s">
        <v>132</v>
      </c>
      <c r="C2733" s="3" t="s">
        <v>374</v>
      </c>
      <c r="D2733" s="3">
        <v>2018</v>
      </c>
      <c r="E2733" s="3">
        <v>21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 t="s">
        <v>13</v>
      </c>
      <c r="AI2733">
        <v>0</v>
      </c>
      <c r="AJ2733">
        <v>0</v>
      </c>
    </row>
    <row r="2734" spans="1:36" x14ac:dyDescent="0.25">
      <c r="A2734" s="3" t="s">
        <v>149</v>
      </c>
      <c r="B2734" s="3" t="s">
        <v>132</v>
      </c>
      <c r="C2734" s="3" t="s">
        <v>374</v>
      </c>
      <c r="D2734" s="3">
        <v>2018</v>
      </c>
      <c r="E2734" s="3">
        <v>22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 t="s">
        <v>13</v>
      </c>
      <c r="AI2734">
        <v>0</v>
      </c>
      <c r="AJ2734">
        <v>0</v>
      </c>
    </row>
    <row r="2735" spans="1:36" x14ac:dyDescent="0.25">
      <c r="A2735" s="3" t="s">
        <v>149</v>
      </c>
      <c r="B2735" s="3" t="s">
        <v>132</v>
      </c>
      <c r="C2735" s="3" t="s">
        <v>374</v>
      </c>
      <c r="D2735" s="3">
        <v>2018</v>
      </c>
      <c r="E2735" s="3">
        <v>23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 t="s">
        <v>13</v>
      </c>
      <c r="AI2735">
        <v>0</v>
      </c>
      <c r="AJ2735">
        <v>0</v>
      </c>
    </row>
    <row r="2736" spans="1:36" x14ac:dyDescent="0.25">
      <c r="A2736" s="3" t="s">
        <v>149</v>
      </c>
      <c r="B2736" s="3" t="s">
        <v>132</v>
      </c>
      <c r="C2736" s="3" t="s">
        <v>374</v>
      </c>
      <c r="D2736" s="3">
        <v>2018</v>
      </c>
      <c r="E2736" s="3">
        <v>24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 t="s">
        <v>13</v>
      </c>
      <c r="AI2736">
        <v>0</v>
      </c>
      <c r="AJ2736">
        <v>0</v>
      </c>
    </row>
    <row r="2737" spans="1:36" x14ac:dyDescent="0.25">
      <c r="A2737" s="3" t="s">
        <v>149</v>
      </c>
      <c r="B2737" s="3" t="s">
        <v>132</v>
      </c>
      <c r="C2737" s="3" t="s">
        <v>374</v>
      </c>
      <c r="D2737" s="3">
        <v>2018</v>
      </c>
      <c r="E2737" s="3">
        <v>25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 t="s">
        <v>13</v>
      </c>
      <c r="AI2737">
        <v>0</v>
      </c>
      <c r="AJ2737">
        <v>0</v>
      </c>
    </row>
    <row r="2738" spans="1:36" x14ac:dyDescent="0.25">
      <c r="A2738" s="3" t="s">
        <v>149</v>
      </c>
      <c r="B2738" s="3" t="s">
        <v>133</v>
      </c>
      <c r="C2738" s="3" t="s">
        <v>378</v>
      </c>
      <c r="D2738" s="3">
        <v>2018</v>
      </c>
      <c r="E2738" s="3">
        <v>0</v>
      </c>
      <c r="F2738" t="s">
        <v>12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</row>
    <row r="2739" spans="1:36" x14ac:dyDescent="0.25">
      <c r="A2739" s="3" t="s">
        <v>149</v>
      </c>
      <c r="B2739" s="3" t="s">
        <v>133</v>
      </c>
      <c r="C2739" s="3" t="s">
        <v>378</v>
      </c>
      <c r="D2739" s="3">
        <v>2018</v>
      </c>
      <c r="E2739" s="3">
        <v>1</v>
      </c>
      <c r="F2739" t="s">
        <v>14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 t="s">
        <v>13</v>
      </c>
      <c r="AI2739">
        <v>0</v>
      </c>
      <c r="AJ2739">
        <v>0</v>
      </c>
    </row>
    <row r="2740" spans="1:36" x14ac:dyDescent="0.25">
      <c r="A2740" s="3" t="s">
        <v>149</v>
      </c>
      <c r="B2740" s="3" t="s">
        <v>133</v>
      </c>
      <c r="C2740" s="3" t="s">
        <v>378</v>
      </c>
      <c r="D2740" s="3">
        <v>2018</v>
      </c>
      <c r="E2740" s="3" t="s">
        <v>15</v>
      </c>
      <c r="F2740" t="s">
        <v>16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 t="s">
        <v>13</v>
      </c>
      <c r="AI2740">
        <v>0</v>
      </c>
      <c r="AJ2740">
        <v>0</v>
      </c>
    </row>
    <row r="2741" spans="1:36" x14ac:dyDescent="0.25">
      <c r="A2741" s="3" t="s">
        <v>149</v>
      </c>
      <c r="B2741" s="3" t="s">
        <v>133</v>
      </c>
      <c r="C2741" s="3" t="s">
        <v>378</v>
      </c>
      <c r="D2741" s="3">
        <v>2018</v>
      </c>
      <c r="E2741" s="3" t="s">
        <v>17</v>
      </c>
      <c r="F2741" t="s">
        <v>18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 t="s">
        <v>13</v>
      </c>
      <c r="AI2741">
        <v>0</v>
      </c>
      <c r="AJ2741">
        <v>0</v>
      </c>
    </row>
    <row r="2742" spans="1:36" x14ac:dyDescent="0.25">
      <c r="A2742" s="3" t="s">
        <v>149</v>
      </c>
      <c r="B2742" s="3" t="s">
        <v>133</v>
      </c>
      <c r="C2742" s="3" t="s">
        <v>378</v>
      </c>
      <c r="D2742" s="3">
        <v>2018</v>
      </c>
      <c r="E2742" s="3" t="s">
        <v>19</v>
      </c>
      <c r="F2742" t="s">
        <v>20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 t="s">
        <v>13</v>
      </c>
      <c r="AI2742">
        <v>0</v>
      </c>
      <c r="AJ2742">
        <v>0</v>
      </c>
    </row>
    <row r="2743" spans="1:36" x14ac:dyDescent="0.25">
      <c r="A2743" s="3" t="s">
        <v>149</v>
      </c>
      <c r="B2743" s="3" t="s">
        <v>133</v>
      </c>
      <c r="C2743" s="3" t="s">
        <v>378</v>
      </c>
      <c r="D2743" s="3">
        <v>2018</v>
      </c>
      <c r="E2743" s="3">
        <v>2</v>
      </c>
      <c r="F2743" t="s">
        <v>21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 t="s">
        <v>13</v>
      </c>
      <c r="AI2743">
        <v>0</v>
      </c>
      <c r="AJ2743">
        <v>0</v>
      </c>
    </row>
    <row r="2744" spans="1:36" x14ac:dyDescent="0.25">
      <c r="A2744" s="3" t="s">
        <v>149</v>
      </c>
      <c r="B2744" s="3" t="s">
        <v>133</v>
      </c>
      <c r="C2744" s="3" t="s">
        <v>378</v>
      </c>
      <c r="D2744" s="3">
        <v>2018</v>
      </c>
      <c r="E2744" s="3" t="s">
        <v>22</v>
      </c>
      <c r="F2744" t="s">
        <v>16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 t="s">
        <v>13</v>
      </c>
      <c r="AI2744">
        <v>0</v>
      </c>
      <c r="AJ2744">
        <v>0</v>
      </c>
    </row>
    <row r="2745" spans="1:36" x14ac:dyDescent="0.25">
      <c r="A2745" s="3" t="s">
        <v>149</v>
      </c>
      <c r="B2745" s="3" t="s">
        <v>133</v>
      </c>
      <c r="C2745" s="3" t="s">
        <v>378</v>
      </c>
      <c r="D2745" s="3">
        <v>2018</v>
      </c>
      <c r="E2745" s="3" t="s">
        <v>23</v>
      </c>
      <c r="F2745" t="s">
        <v>20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 t="s">
        <v>13</v>
      </c>
      <c r="AI2745">
        <v>0</v>
      </c>
      <c r="AJ2745">
        <v>0</v>
      </c>
    </row>
    <row r="2746" spans="1:36" x14ac:dyDescent="0.25">
      <c r="A2746" s="3" t="s">
        <v>149</v>
      </c>
      <c r="B2746" s="3" t="s">
        <v>133</v>
      </c>
      <c r="C2746" s="3" t="s">
        <v>378</v>
      </c>
      <c r="D2746" s="3">
        <v>2018</v>
      </c>
      <c r="E2746" s="3">
        <v>3</v>
      </c>
      <c r="F2746" t="s">
        <v>24</v>
      </c>
      <c r="G2746">
        <v>0</v>
      </c>
      <c r="H2746">
        <v>5</v>
      </c>
      <c r="I2746">
        <v>0</v>
      </c>
      <c r="J2746">
        <v>4</v>
      </c>
      <c r="K2746">
        <v>0</v>
      </c>
      <c r="L2746">
        <v>3</v>
      </c>
      <c r="M2746">
        <v>0</v>
      </c>
      <c r="N2746">
        <v>2</v>
      </c>
      <c r="O2746">
        <v>0</v>
      </c>
      <c r="P2746">
        <v>3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22</v>
      </c>
      <c r="AF2746">
        <v>17</v>
      </c>
      <c r="AG2746">
        <v>53</v>
      </c>
      <c r="AH2746" t="s">
        <v>160</v>
      </c>
      <c r="AI2746">
        <v>0</v>
      </c>
      <c r="AJ2746">
        <v>0</v>
      </c>
    </row>
    <row r="2747" spans="1:36" x14ac:dyDescent="0.25">
      <c r="A2747" s="3" t="s">
        <v>149</v>
      </c>
      <c r="B2747" s="3" t="s">
        <v>133</v>
      </c>
      <c r="C2747" s="3" t="s">
        <v>378</v>
      </c>
      <c r="D2747" s="3">
        <v>2018</v>
      </c>
      <c r="E2747" s="3" t="s">
        <v>25</v>
      </c>
      <c r="F2747" t="s">
        <v>16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 t="s">
        <v>13</v>
      </c>
      <c r="AI2747">
        <v>0</v>
      </c>
      <c r="AJ2747">
        <v>0</v>
      </c>
    </row>
    <row r="2748" spans="1:36" x14ac:dyDescent="0.25">
      <c r="A2748" s="3" t="s">
        <v>149</v>
      </c>
      <c r="B2748" s="3" t="s">
        <v>133</v>
      </c>
      <c r="C2748" s="3" t="s">
        <v>378</v>
      </c>
      <c r="D2748" s="3">
        <v>2018</v>
      </c>
      <c r="E2748" s="3" t="s">
        <v>26</v>
      </c>
      <c r="F2748" t="s">
        <v>20</v>
      </c>
      <c r="G2748">
        <v>0</v>
      </c>
      <c r="H2748">
        <v>5</v>
      </c>
      <c r="I2748">
        <v>0</v>
      </c>
      <c r="J2748">
        <v>4</v>
      </c>
      <c r="K2748">
        <v>0</v>
      </c>
      <c r="L2748">
        <v>3</v>
      </c>
      <c r="M2748">
        <v>0</v>
      </c>
      <c r="N2748">
        <v>2</v>
      </c>
      <c r="O2748">
        <v>0</v>
      </c>
      <c r="P2748">
        <v>3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22</v>
      </c>
      <c r="AF2748">
        <v>17</v>
      </c>
      <c r="AG2748">
        <v>53</v>
      </c>
      <c r="AH2748" t="s">
        <v>160</v>
      </c>
      <c r="AI2748">
        <v>0</v>
      </c>
      <c r="AJ2748">
        <v>0</v>
      </c>
    </row>
    <row r="2749" spans="1:36" x14ac:dyDescent="0.25">
      <c r="A2749" s="3" t="s">
        <v>149</v>
      </c>
      <c r="B2749" s="3" t="s">
        <v>133</v>
      </c>
      <c r="C2749" s="3" t="s">
        <v>378</v>
      </c>
      <c r="D2749" s="3">
        <v>2018</v>
      </c>
      <c r="E2749" s="3">
        <v>4</v>
      </c>
      <c r="F2749" t="s">
        <v>27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 t="s">
        <v>13</v>
      </c>
      <c r="AI2749">
        <v>0</v>
      </c>
      <c r="AJ2749">
        <v>0</v>
      </c>
    </row>
    <row r="2750" spans="1:36" x14ac:dyDescent="0.25">
      <c r="A2750" s="3" t="s">
        <v>149</v>
      </c>
      <c r="B2750" s="3" t="s">
        <v>133</v>
      </c>
      <c r="C2750" s="3" t="s">
        <v>378</v>
      </c>
      <c r="D2750" s="3">
        <v>2018</v>
      </c>
      <c r="E2750" s="3" t="s">
        <v>28</v>
      </c>
      <c r="F2750" t="s">
        <v>16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 t="s">
        <v>13</v>
      </c>
      <c r="AI2750">
        <v>0</v>
      </c>
      <c r="AJ2750">
        <v>0</v>
      </c>
    </row>
    <row r="2751" spans="1:36" x14ac:dyDescent="0.25">
      <c r="A2751" s="3" t="s">
        <v>149</v>
      </c>
      <c r="B2751" s="3" t="s">
        <v>133</v>
      </c>
      <c r="C2751" s="3" t="s">
        <v>378</v>
      </c>
      <c r="D2751" s="3">
        <v>2018</v>
      </c>
      <c r="E2751" s="3" t="s">
        <v>29</v>
      </c>
      <c r="F2751" t="s">
        <v>20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 t="s">
        <v>13</v>
      </c>
      <c r="AI2751">
        <v>0</v>
      </c>
      <c r="AJ2751">
        <v>0</v>
      </c>
    </row>
    <row r="2752" spans="1:36" x14ac:dyDescent="0.25">
      <c r="A2752" s="3" t="s">
        <v>149</v>
      </c>
      <c r="B2752" s="3" t="s">
        <v>133</v>
      </c>
      <c r="C2752" s="3" t="s">
        <v>378</v>
      </c>
      <c r="D2752" s="3">
        <v>2018</v>
      </c>
      <c r="E2752" s="3">
        <v>5</v>
      </c>
      <c r="F2752" t="s">
        <v>30</v>
      </c>
      <c r="G2752">
        <v>0</v>
      </c>
      <c r="H2752">
        <v>5</v>
      </c>
      <c r="I2752">
        <v>0</v>
      </c>
      <c r="J2752">
        <v>4</v>
      </c>
      <c r="K2752">
        <v>0</v>
      </c>
      <c r="L2752">
        <v>3</v>
      </c>
      <c r="M2752">
        <v>0</v>
      </c>
      <c r="N2752">
        <v>2</v>
      </c>
      <c r="O2752">
        <v>0</v>
      </c>
      <c r="P2752">
        <v>3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22</v>
      </c>
      <c r="AF2752">
        <v>17</v>
      </c>
      <c r="AG2752">
        <v>53</v>
      </c>
      <c r="AH2752" t="s">
        <v>255</v>
      </c>
      <c r="AI2752">
        <v>0</v>
      </c>
      <c r="AJ2752">
        <v>0</v>
      </c>
    </row>
    <row r="2753" spans="1:36" x14ac:dyDescent="0.25">
      <c r="A2753" s="3" t="s">
        <v>149</v>
      </c>
      <c r="B2753" s="3" t="s">
        <v>133</v>
      </c>
      <c r="C2753" s="3" t="s">
        <v>378</v>
      </c>
      <c r="D2753" s="3">
        <v>2018</v>
      </c>
      <c r="E2753" s="3" t="s">
        <v>31</v>
      </c>
      <c r="F2753" t="s">
        <v>32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 t="s">
        <v>13</v>
      </c>
      <c r="AI2753">
        <v>0</v>
      </c>
      <c r="AJ2753">
        <v>0</v>
      </c>
    </row>
    <row r="2754" spans="1:36" x14ac:dyDescent="0.25">
      <c r="A2754" s="3" t="s">
        <v>149</v>
      </c>
      <c r="B2754" s="3" t="s">
        <v>133</v>
      </c>
      <c r="C2754" s="3" t="s">
        <v>378</v>
      </c>
      <c r="D2754" s="3">
        <v>2018</v>
      </c>
      <c r="E2754" s="3" t="s">
        <v>33</v>
      </c>
      <c r="F2754" t="s">
        <v>34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 t="s">
        <v>13</v>
      </c>
      <c r="AI2754">
        <v>0</v>
      </c>
      <c r="AJ2754">
        <v>0</v>
      </c>
    </row>
    <row r="2755" spans="1:36" x14ac:dyDescent="0.25">
      <c r="A2755" s="3" t="s">
        <v>149</v>
      </c>
      <c r="B2755" s="3" t="s">
        <v>133</v>
      </c>
      <c r="C2755" s="3" t="s">
        <v>378</v>
      </c>
      <c r="D2755" s="3">
        <v>2018</v>
      </c>
      <c r="E2755" s="3" t="s">
        <v>35</v>
      </c>
      <c r="F2755" t="s">
        <v>36</v>
      </c>
      <c r="G2755">
        <v>0</v>
      </c>
      <c r="H2755">
        <v>5</v>
      </c>
      <c r="I2755">
        <v>0</v>
      </c>
      <c r="J2755">
        <v>4</v>
      </c>
      <c r="K2755">
        <v>0</v>
      </c>
      <c r="L2755">
        <v>3</v>
      </c>
      <c r="M2755">
        <v>0</v>
      </c>
      <c r="N2755">
        <v>2</v>
      </c>
      <c r="O2755">
        <v>0</v>
      </c>
      <c r="P2755">
        <v>3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22</v>
      </c>
      <c r="AF2755">
        <v>17</v>
      </c>
      <c r="AG2755">
        <v>53</v>
      </c>
      <c r="AH2755" t="s">
        <v>160</v>
      </c>
      <c r="AI2755">
        <v>0</v>
      </c>
      <c r="AJ2755">
        <v>0</v>
      </c>
    </row>
    <row r="2756" spans="1:36" x14ac:dyDescent="0.25">
      <c r="A2756" s="3" t="s">
        <v>149</v>
      </c>
      <c r="B2756" s="3" t="s">
        <v>133</v>
      </c>
      <c r="C2756" s="3" t="s">
        <v>378</v>
      </c>
      <c r="D2756" s="3">
        <v>2018</v>
      </c>
      <c r="E2756" s="3" t="s">
        <v>37</v>
      </c>
      <c r="F2756" t="s">
        <v>38</v>
      </c>
      <c r="G2756">
        <v>0</v>
      </c>
      <c r="H2756">
        <v>5</v>
      </c>
      <c r="I2756">
        <v>0</v>
      </c>
      <c r="J2756">
        <v>4</v>
      </c>
      <c r="K2756">
        <v>0</v>
      </c>
      <c r="L2756">
        <v>3</v>
      </c>
      <c r="M2756">
        <v>0</v>
      </c>
      <c r="N2756">
        <v>2</v>
      </c>
      <c r="O2756">
        <v>0</v>
      </c>
      <c r="P2756">
        <v>3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22</v>
      </c>
      <c r="AF2756">
        <v>17</v>
      </c>
      <c r="AG2756">
        <v>53</v>
      </c>
      <c r="AH2756" t="s">
        <v>160</v>
      </c>
      <c r="AI2756">
        <v>0</v>
      </c>
      <c r="AJ2756">
        <v>0</v>
      </c>
    </row>
    <row r="2757" spans="1:36" x14ac:dyDescent="0.25">
      <c r="A2757" s="3" t="s">
        <v>149</v>
      </c>
      <c r="B2757" s="3" t="s">
        <v>133</v>
      </c>
      <c r="C2757" s="3" t="s">
        <v>378</v>
      </c>
      <c r="D2757" s="3">
        <v>2018</v>
      </c>
      <c r="E2757" s="3" t="s">
        <v>39</v>
      </c>
      <c r="F2757" t="s">
        <v>40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 t="s">
        <v>13</v>
      </c>
      <c r="AI2757">
        <v>0</v>
      </c>
      <c r="AJ2757">
        <v>0</v>
      </c>
    </row>
    <row r="2758" spans="1:36" x14ac:dyDescent="0.25">
      <c r="A2758" s="3" t="s">
        <v>149</v>
      </c>
      <c r="B2758" s="3" t="s">
        <v>133</v>
      </c>
      <c r="C2758" s="3" t="s">
        <v>378</v>
      </c>
      <c r="D2758" s="3">
        <v>2018</v>
      </c>
      <c r="E2758" s="3" t="s">
        <v>41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 t="s">
        <v>13</v>
      </c>
      <c r="AI2758">
        <v>0</v>
      </c>
      <c r="AJ2758">
        <v>0</v>
      </c>
    </row>
    <row r="2759" spans="1:36" x14ac:dyDescent="0.25">
      <c r="A2759" s="3" t="s">
        <v>149</v>
      </c>
      <c r="B2759" s="3" t="s">
        <v>133</v>
      </c>
      <c r="C2759" s="3" t="s">
        <v>378</v>
      </c>
      <c r="D2759" s="3">
        <v>2018</v>
      </c>
      <c r="E2759" s="3">
        <v>6</v>
      </c>
      <c r="F2759" t="s">
        <v>42</v>
      </c>
      <c r="G2759">
        <v>0</v>
      </c>
      <c r="H2759">
        <v>13</v>
      </c>
      <c r="I2759">
        <v>0</v>
      </c>
      <c r="J2759">
        <v>8</v>
      </c>
      <c r="K2759">
        <v>0</v>
      </c>
      <c r="L2759">
        <v>7</v>
      </c>
      <c r="M2759">
        <v>0</v>
      </c>
      <c r="N2759">
        <v>5</v>
      </c>
      <c r="O2759">
        <v>0</v>
      </c>
      <c r="P2759">
        <v>6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55</v>
      </c>
      <c r="AF2759">
        <v>39</v>
      </c>
      <c r="AG2759">
        <v>104</v>
      </c>
      <c r="AH2759" t="s">
        <v>160</v>
      </c>
      <c r="AI2759">
        <v>0</v>
      </c>
      <c r="AJ2759">
        <v>0</v>
      </c>
    </row>
    <row r="2760" spans="1:36" x14ac:dyDescent="0.25">
      <c r="A2760" s="3" t="s">
        <v>149</v>
      </c>
      <c r="B2760" s="3" t="s">
        <v>133</v>
      </c>
      <c r="C2760" s="3" t="s">
        <v>378</v>
      </c>
      <c r="D2760" s="3">
        <v>2018</v>
      </c>
      <c r="E2760" s="3" t="s">
        <v>43</v>
      </c>
      <c r="F2760" t="s">
        <v>44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36</v>
      </c>
      <c r="AH2760" t="s">
        <v>13</v>
      </c>
      <c r="AI2760">
        <v>0</v>
      </c>
      <c r="AJ2760">
        <v>0</v>
      </c>
    </row>
    <row r="2761" spans="1:36" x14ac:dyDescent="0.25">
      <c r="A2761" s="3" t="s">
        <v>149</v>
      </c>
      <c r="B2761" s="3" t="s">
        <v>133</v>
      </c>
      <c r="C2761" s="3" t="s">
        <v>378</v>
      </c>
      <c r="D2761" s="3">
        <v>2018</v>
      </c>
      <c r="E2761" s="3" t="s">
        <v>45</v>
      </c>
      <c r="F2761" t="s">
        <v>46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 t="s">
        <v>13</v>
      </c>
      <c r="AI2761">
        <v>0</v>
      </c>
      <c r="AJ2761">
        <v>0</v>
      </c>
    </row>
    <row r="2762" spans="1:36" x14ac:dyDescent="0.25">
      <c r="A2762" s="3" t="s">
        <v>149</v>
      </c>
      <c r="B2762" s="3" t="s">
        <v>133</v>
      </c>
      <c r="C2762" s="3" t="s">
        <v>378</v>
      </c>
      <c r="D2762" s="3">
        <v>2018</v>
      </c>
      <c r="E2762" s="3" t="s">
        <v>47</v>
      </c>
      <c r="F2762" t="s">
        <v>48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 t="s">
        <v>13</v>
      </c>
      <c r="AI2762">
        <v>0</v>
      </c>
      <c r="AJ2762">
        <v>0</v>
      </c>
    </row>
    <row r="2763" spans="1:36" x14ac:dyDescent="0.25">
      <c r="A2763" s="3" t="s">
        <v>149</v>
      </c>
      <c r="B2763" s="3" t="s">
        <v>133</v>
      </c>
      <c r="C2763" s="3" t="s">
        <v>378</v>
      </c>
      <c r="D2763" s="3">
        <v>2018</v>
      </c>
      <c r="E2763" s="3">
        <v>7</v>
      </c>
      <c r="F2763" t="s">
        <v>49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 t="s">
        <v>13</v>
      </c>
      <c r="AI2763">
        <v>0</v>
      </c>
      <c r="AJ2763">
        <v>0</v>
      </c>
    </row>
    <row r="2764" spans="1:36" x14ac:dyDescent="0.25">
      <c r="A2764" s="3" t="s">
        <v>149</v>
      </c>
      <c r="B2764" s="3" t="s">
        <v>133</v>
      </c>
      <c r="C2764" s="3" t="s">
        <v>378</v>
      </c>
      <c r="D2764" s="3">
        <v>2018</v>
      </c>
      <c r="E2764" s="3" t="s">
        <v>50</v>
      </c>
      <c r="F2764" t="s">
        <v>44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 t="s">
        <v>13</v>
      </c>
      <c r="AI2764">
        <v>0</v>
      </c>
      <c r="AJ2764">
        <v>0</v>
      </c>
    </row>
    <row r="2765" spans="1:36" x14ac:dyDescent="0.25">
      <c r="A2765" s="3" t="s">
        <v>149</v>
      </c>
      <c r="B2765" s="3" t="s">
        <v>133</v>
      </c>
      <c r="C2765" s="3" t="s">
        <v>378</v>
      </c>
      <c r="D2765" s="3">
        <v>2018</v>
      </c>
      <c r="E2765" s="3" t="s">
        <v>51</v>
      </c>
      <c r="F2765" t="s">
        <v>46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 t="s">
        <v>13</v>
      </c>
      <c r="AI2765">
        <v>0</v>
      </c>
      <c r="AJ2765">
        <v>0</v>
      </c>
    </row>
    <row r="2766" spans="1:36" x14ac:dyDescent="0.25">
      <c r="A2766" s="3" t="s">
        <v>149</v>
      </c>
      <c r="B2766" s="3" t="s">
        <v>133</v>
      </c>
      <c r="C2766" s="3" t="s">
        <v>378</v>
      </c>
      <c r="D2766" s="3">
        <v>2018</v>
      </c>
      <c r="E2766" s="3" t="s">
        <v>52</v>
      </c>
      <c r="F2766" t="s">
        <v>53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 t="s">
        <v>13</v>
      </c>
      <c r="AI2766">
        <v>0</v>
      </c>
      <c r="AJ2766">
        <v>0</v>
      </c>
    </row>
    <row r="2767" spans="1:36" x14ac:dyDescent="0.25">
      <c r="A2767" s="3" t="s">
        <v>149</v>
      </c>
      <c r="B2767" s="3" t="s">
        <v>133</v>
      </c>
      <c r="C2767" s="3" t="s">
        <v>378</v>
      </c>
      <c r="D2767" s="3">
        <v>2018</v>
      </c>
      <c r="E2767" s="3">
        <v>8</v>
      </c>
      <c r="F2767" t="s">
        <v>54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 t="s">
        <v>13</v>
      </c>
      <c r="AI2767">
        <v>0</v>
      </c>
      <c r="AJ2767">
        <v>0</v>
      </c>
    </row>
    <row r="2768" spans="1:36" x14ac:dyDescent="0.25">
      <c r="A2768" s="3" t="s">
        <v>149</v>
      </c>
      <c r="B2768" s="3" t="s">
        <v>133</v>
      </c>
      <c r="C2768" s="3" t="s">
        <v>378</v>
      </c>
      <c r="D2768" s="3">
        <v>2018</v>
      </c>
      <c r="E2768" s="3" t="s">
        <v>55</v>
      </c>
      <c r="F2768" t="s">
        <v>16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 t="s">
        <v>13</v>
      </c>
      <c r="AI2768">
        <v>0</v>
      </c>
      <c r="AJ2768">
        <v>0</v>
      </c>
    </row>
    <row r="2769" spans="1:36" x14ac:dyDescent="0.25">
      <c r="A2769" s="3" t="s">
        <v>149</v>
      </c>
      <c r="B2769" s="3" t="s">
        <v>133</v>
      </c>
      <c r="C2769" s="3" t="s">
        <v>378</v>
      </c>
      <c r="D2769" s="3">
        <v>2018</v>
      </c>
      <c r="E2769" s="3" t="s">
        <v>56</v>
      </c>
      <c r="F2769" t="s">
        <v>20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 t="s">
        <v>13</v>
      </c>
      <c r="AI2769">
        <v>0</v>
      </c>
      <c r="AJ2769">
        <v>0</v>
      </c>
    </row>
    <row r="2770" spans="1:36" x14ac:dyDescent="0.25">
      <c r="A2770" s="3" t="s">
        <v>149</v>
      </c>
      <c r="B2770" s="3" t="s">
        <v>133</v>
      </c>
      <c r="C2770" s="3" t="s">
        <v>378</v>
      </c>
      <c r="D2770" s="3">
        <v>2018</v>
      </c>
      <c r="E2770" s="3" t="s">
        <v>57</v>
      </c>
      <c r="F2770" t="s">
        <v>58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 t="s">
        <v>13</v>
      </c>
      <c r="AI2770">
        <v>0</v>
      </c>
      <c r="AJ2770">
        <v>0</v>
      </c>
    </row>
    <row r="2771" spans="1:36" x14ac:dyDescent="0.25">
      <c r="A2771" s="3" t="s">
        <v>149</v>
      </c>
      <c r="B2771" s="3" t="s">
        <v>133</v>
      </c>
      <c r="C2771" s="3" t="s">
        <v>378</v>
      </c>
      <c r="D2771" s="3">
        <v>2018</v>
      </c>
      <c r="E2771" s="3">
        <v>9</v>
      </c>
      <c r="F2771" t="s">
        <v>59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 t="s">
        <v>13</v>
      </c>
      <c r="AI2771">
        <v>0</v>
      </c>
      <c r="AJ2771">
        <v>0</v>
      </c>
    </row>
    <row r="2772" spans="1:36" x14ac:dyDescent="0.25">
      <c r="A2772" s="3" t="s">
        <v>149</v>
      </c>
      <c r="B2772" s="3" t="s">
        <v>133</v>
      </c>
      <c r="C2772" s="3" t="s">
        <v>378</v>
      </c>
      <c r="D2772" s="3">
        <v>2018</v>
      </c>
      <c r="E2772" s="3">
        <v>10</v>
      </c>
      <c r="F2772" t="s">
        <v>60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 t="s">
        <v>13</v>
      </c>
      <c r="AI2772">
        <v>0</v>
      </c>
      <c r="AJ2772">
        <v>0</v>
      </c>
    </row>
    <row r="2773" spans="1:36" x14ac:dyDescent="0.25">
      <c r="A2773" s="3" t="s">
        <v>149</v>
      </c>
      <c r="B2773" s="3" t="s">
        <v>133</v>
      </c>
      <c r="C2773" s="3" t="s">
        <v>378</v>
      </c>
      <c r="D2773" s="3">
        <v>2018</v>
      </c>
      <c r="E2773" s="3">
        <v>11</v>
      </c>
      <c r="F2773" t="s">
        <v>61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 t="s">
        <v>13</v>
      </c>
      <c r="AI2773">
        <v>0</v>
      </c>
      <c r="AJ2773">
        <v>0</v>
      </c>
    </row>
    <row r="2774" spans="1:36" x14ac:dyDescent="0.25">
      <c r="A2774" s="3" t="s">
        <v>149</v>
      </c>
      <c r="B2774" s="3" t="s">
        <v>133</v>
      </c>
      <c r="C2774" s="3" t="s">
        <v>378</v>
      </c>
      <c r="D2774" s="3">
        <v>2018</v>
      </c>
      <c r="E2774" s="3" t="s">
        <v>62</v>
      </c>
      <c r="F2774" t="s">
        <v>63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 t="s">
        <v>13</v>
      </c>
      <c r="AI2774">
        <v>0</v>
      </c>
      <c r="AJ2774">
        <v>0</v>
      </c>
    </row>
    <row r="2775" spans="1:36" x14ac:dyDescent="0.25">
      <c r="A2775" s="3" t="s">
        <v>149</v>
      </c>
      <c r="B2775" s="3" t="s">
        <v>133</v>
      </c>
      <c r="C2775" s="3" t="s">
        <v>378</v>
      </c>
      <c r="D2775" s="3">
        <v>2018</v>
      </c>
      <c r="E2775" s="3" t="s">
        <v>64</v>
      </c>
      <c r="F2775" t="s">
        <v>65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>
        <v>0</v>
      </c>
      <c r="AH2775" t="s">
        <v>13</v>
      </c>
      <c r="AI2775">
        <v>0</v>
      </c>
      <c r="AJ2775">
        <v>0</v>
      </c>
    </row>
    <row r="2776" spans="1:36" x14ac:dyDescent="0.25">
      <c r="A2776" s="3" t="s">
        <v>149</v>
      </c>
      <c r="B2776" s="3" t="s">
        <v>133</v>
      </c>
      <c r="C2776" s="3" t="s">
        <v>378</v>
      </c>
      <c r="D2776" s="3">
        <v>2018</v>
      </c>
      <c r="E2776" s="3" t="s">
        <v>66</v>
      </c>
      <c r="F2776" t="s">
        <v>20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 t="s">
        <v>13</v>
      </c>
      <c r="AI2776">
        <v>0</v>
      </c>
      <c r="AJ2776">
        <v>0</v>
      </c>
    </row>
    <row r="2777" spans="1:36" x14ac:dyDescent="0.25">
      <c r="A2777" s="3" t="s">
        <v>149</v>
      </c>
      <c r="B2777" s="3" t="s">
        <v>133</v>
      </c>
      <c r="C2777" s="3" t="s">
        <v>378</v>
      </c>
      <c r="D2777" s="3">
        <v>2018</v>
      </c>
      <c r="E2777" s="3" t="s">
        <v>67</v>
      </c>
      <c r="F2777" t="s">
        <v>18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 t="s">
        <v>13</v>
      </c>
      <c r="AI2777">
        <v>0</v>
      </c>
      <c r="AJ2777">
        <v>0</v>
      </c>
    </row>
    <row r="2778" spans="1:36" x14ac:dyDescent="0.25">
      <c r="A2778" s="3" t="s">
        <v>149</v>
      </c>
      <c r="B2778" s="3" t="s">
        <v>133</v>
      </c>
      <c r="C2778" s="3" t="s">
        <v>378</v>
      </c>
      <c r="D2778" s="3">
        <v>2018</v>
      </c>
      <c r="E2778" s="3">
        <v>12</v>
      </c>
      <c r="F2778" t="s">
        <v>68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 t="s">
        <v>13</v>
      </c>
      <c r="AI2778">
        <v>0</v>
      </c>
      <c r="AJ2778">
        <v>0</v>
      </c>
    </row>
    <row r="2779" spans="1:36" x14ac:dyDescent="0.25">
      <c r="A2779" s="3" t="s">
        <v>149</v>
      </c>
      <c r="B2779" s="3" t="s">
        <v>133</v>
      </c>
      <c r="C2779" s="3" t="s">
        <v>378</v>
      </c>
      <c r="D2779" s="3">
        <v>2018</v>
      </c>
      <c r="E2779" s="3" t="s">
        <v>69</v>
      </c>
      <c r="F2779" t="s">
        <v>70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 t="s">
        <v>13</v>
      </c>
      <c r="AI2779">
        <v>0</v>
      </c>
      <c r="AJ2779">
        <v>0</v>
      </c>
    </row>
    <row r="2780" spans="1:36" x14ac:dyDescent="0.25">
      <c r="A2780" s="3" t="s">
        <v>149</v>
      </c>
      <c r="B2780" s="3" t="s">
        <v>133</v>
      </c>
      <c r="C2780" s="3" t="s">
        <v>378</v>
      </c>
      <c r="D2780" s="3">
        <v>2018</v>
      </c>
      <c r="E2780" s="3" t="s">
        <v>71</v>
      </c>
      <c r="F2780" t="s">
        <v>72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 t="s">
        <v>13</v>
      </c>
      <c r="AI2780">
        <v>0</v>
      </c>
      <c r="AJ2780">
        <v>0</v>
      </c>
    </row>
    <row r="2781" spans="1:36" x14ac:dyDescent="0.25">
      <c r="A2781" s="3" t="s">
        <v>149</v>
      </c>
      <c r="B2781" s="3" t="s">
        <v>133</v>
      </c>
      <c r="C2781" s="3" t="s">
        <v>378</v>
      </c>
      <c r="D2781" s="3">
        <v>2018</v>
      </c>
      <c r="E2781" s="3" t="s">
        <v>73</v>
      </c>
      <c r="F2781" t="s">
        <v>16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 t="s">
        <v>13</v>
      </c>
      <c r="AI2781">
        <v>0</v>
      </c>
      <c r="AJ2781">
        <v>0</v>
      </c>
    </row>
    <row r="2782" spans="1:36" x14ac:dyDescent="0.25">
      <c r="A2782" s="3" t="s">
        <v>149</v>
      </c>
      <c r="B2782" s="3" t="s">
        <v>133</v>
      </c>
      <c r="C2782" s="3" t="s">
        <v>378</v>
      </c>
      <c r="D2782" s="3">
        <v>2018</v>
      </c>
      <c r="E2782" s="3" t="s">
        <v>74</v>
      </c>
      <c r="F2782" t="s">
        <v>20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 t="s">
        <v>13</v>
      </c>
      <c r="AI2782">
        <v>0</v>
      </c>
      <c r="AJ2782">
        <v>0</v>
      </c>
    </row>
    <row r="2783" spans="1:36" x14ac:dyDescent="0.25">
      <c r="A2783" s="3" t="s">
        <v>149</v>
      </c>
      <c r="B2783" s="3" t="s">
        <v>133</v>
      </c>
      <c r="C2783" s="3" t="s">
        <v>378</v>
      </c>
      <c r="D2783" s="3">
        <v>2018</v>
      </c>
      <c r="E2783" s="3">
        <v>0</v>
      </c>
      <c r="F2783" t="s">
        <v>75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</row>
    <row r="2784" spans="1:36" x14ac:dyDescent="0.25">
      <c r="A2784" s="3" t="s">
        <v>149</v>
      </c>
      <c r="B2784" s="3" t="s">
        <v>133</v>
      </c>
      <c r="C2784" s="3" t="s">
        <v>378</v>
      </c>
      <c r="D2784" s="3">
        <v>2018</v>
      </c>
      <c r="E2784" s="3">
        <v>13</v>
      </c>
      <c r="F2784" t="s">
        <v>76</v>
      </c>
      <c r="G2784">
        <v>0</v>
      </c>
      <c r="H2784">
        <v>20</v>
      </c>
      <c r="I2784">
        <v>0</v>
      </c>
      <c r="J2784">
        <v>1</v>
      </c>
      <c r="K2784">
        <v>0</v>
      </c>
      <c r="L2784">
        <v>6</v>
      </c>
      <c r="M2784">
        <v>0</v>
      </c>
      <c r="N2784">
        <v>17</v>
      </c>
      <c r="O2784">
        <v>0</v>
      </c>
      <c r="P2784">
        <v>5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49</v>
      </c>
      <c r="AG2784">
        <v>113</v>
      </c>
      <c r="AH2784" t="s">
        <v>162</v>
      </c>
      <c r="AI2784">
        <v>0</v>
      </c>
      <c r="AJ2784">
        <v>0</v>
      </c>
    </row>
    <row r="2785" spans="1:36" x14ac:dyDescent="0.25">
      <c r="A2785" s="3" t="s">
        <v>149</v>
      </c>
      <c r="B2785" s="3" t="s">
        <v>133</v>
      </c>
      <c r="C2785" s="3" t="s">
        <v>378</v>
      </c>
      <c r="D2785" s="3">
        <v>2018</v>
      </c>
      <c r="E2785" s="3" t="s">
        <v>77</v>
      </c>
      <c r="F2785" t="s">
        <v>78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 t="s">
        <v>13</v>
      </c>
      <c r="AI2785">
        <v>0</v>
      </c>
      <c r="AJ2785">
        <v>0</v>
      </c>
    </row>
    <row r="2786" spans="1:36" x14ac:dyDescent="0.25">
      <c r="A2786" s="3" t="s">
        <v>149</v>
      </c>
      <c r="B2786" s="3" t="s">
        <v>133</v>
      </c>
      <c r="C2786" s="3" t="s">
        <v>378</v>
      </c>
      <c r="D2786" s="3">
        <v>2018</v>
      </c>
      <c r="E2786" s="3" t="s">
        <v>79</v>
      </c>
      <c r="F2786" t="s">
        <v>80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 t="s">
        <v>13</v>
      </c>
      <c r="AI2786">
        <v>0</v>
      </c>
      <c r="AJ2786">
        <v>0</v>
      </c>
    </row>
    <row r="2787" spans="1:36" x14ac:dyDescent="0.25">
      <c r="A2787" s="3" t="s">
        <v>149</v>
      </c>
      <c r="B2787" s="3" t="s">
        <v>133</v>
      </c>
      <c r="C2787" s="3" t="s">
        <v>378</v>
      </c>
      <c r="D2787" s="3">
        <v>2018</v>
      </c>
      <c r="E2787" s="3">
        <v>14</v>
      </c>
      <c r="F2787" t="s">
        <v>81</v>
      </c>
      <c r="G2787">
        <v>0</v>
      </c>
      <c r="H2787">
        <v>258</v>
      </c>
      <c r="I2787">
        <v>0</v>
      </c>
      <c r="J2787">
        <v>18</v>
      </c>
      <c r="K2787">
        <v>0</v>
      </c>
      <c r="L2787">
        <v>58</v>
      </c>
      <c r="M2787">
        <v>0</v>
      </c>
      <c r="N2787">
        <v>70</v>
      </c>
      <c r="O2787">
        <v>0</v>
      </c>
      <c r="P2787">
        <v>27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431</v>
      </c>
      <c r="AG2787">
        <v>728</v>
      </c>
      <c r="AH2787" t="s">
        <v>162</v>
      </c>
      <c r="AI2787">
        <v>0</v>
      </c>
      <c r="AJ2787">
        <v>0</v>
      </c>
    </row>
    <row r="2788" spans="1:36" x14ac:dyDescent="0.25">
      <c r="A2788" s="3" t="s">
        <v>149</v>
      </c>
      <c r="B2788" s="3" t="s">
        <v>133</v>
      </c>
      <c r="C2788" s="3" t="s">
        <v>378</v>
      </c>
      <c r="D2788" s="3">
        <v>2018</v>
      </c>
      <c r="E2788" s="3" t="s">
        <v>82</v>
      </c>
      <c r="F2788" t="s">
        <v>83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1</v>
      </c>
      <c r="AH2788" t="s">
        <v>13</v>
      </c>
      <c r="AI2788">
        <v>0</v>
      </c>
      <c r="AJ2788">
        <v>0</v>
      </c>
    </row>
    <row r="2789" spans="1:36" x14ac:dyDescent="0.25">
      <c r="A2789" s="3" t="s">
        <v>149</v>
      </c>
      <c r="B2789" s="3" t="s">
        <v>133</v>
      </c>
      <c r="C2789" s="3" t="s">
        <v>378</v>
      </c>
      <c r="D2789" s="3">
        <v>2018</v>
      </c>
      <c r="E2789" s="3" t="s">
        <v>84</v>
      </c>
      <c r="F2789" t="s">
        <v>85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 t="s">
        <v>13</v>
      </c>
      <c r="AI2789">
        <v>0</v>
      </c>
      <c r="AJ2789">
        <v>0</v>
      </c>
    </row>
    <row r="2790" spans="1:36" x14ac:dyDescent="0.25">
      <c r="A2790" s="3" t="s">
        <v>149</v>
      </c>
      <c r="B2790" s="3" t="s">
        <v>133</v>
      </c>
      <c r="C2790" s="3" t="s">
        <v>378</v>
      </c>
      <c r="D2790" s="3">
        <v>2018</v>
      </c>
      <c r="E2790" s="3" t="s">
        <v>86</v>
      </c>
      <c r="F2790" t="s">
        <v>87</v>
      </c>
      <c r="G2790">
        <v>0</v>
      </c>
      <c r="H2790">
        <v>26</v>
      </c>
      <c r="I2790">
        <v>0</v>
      </c>
      <c r="J2790">
        <v>12</v>
      </c>
      <c r="K2790">
        <v>0</v>
      </c>
      <c r="L2790">
        <v>9</v>
      </c>
      <c r="M2790">
        <v>0</v>
      </c>
      <c r="N2790">
        <v>32</v>
      </c>
      <c r="O2790">
        <v>0</v>
      </c>
      <c r="P2790">
        <v>5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84</v>
      </c>
      <c r="AG2790">
        <v>84</v>
      </c>
      <c r="AH2790" t="s">
        <v>13</v>
      </c>
      <c r="AI2790">
        <v>0</v>
      </c>
      <c r="AJ2790">
        <v>0</v>
      </c>
    </row>
    <row r="2791" spans="1:36" x14ac:dyDescent="0.25">
      <c r="A2791" s="3" t="s">
        <v>149</v>
      </c>
      <c r="B2791" s="3" t="s">
        <v>133</v>
      </c>
      <c r="C2791" s="3" t="s">
        <v>378</v>
      </c>
      <c r="D2791" s="3">
        <v>2018</v>
      </c>
      <c r="E2791" s="3" t="s">
        <v>88</v>
      </c>
      <c r="F2791" t="s">
        <v>89</v>
      </c>
      <c r="G2791">
        <v>0</v>
      </c>
      <c r="H2791">
        <v>224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224</v>
      </c>
      <c r="AG2791">
        <v>267</v>
      </c>
      <c r="AH2791" t="s">
        <v>13</v>
      </c>
      <c r="AI2791">
        <v>0</v>
      </c>
      <c r="AJ2791">
        <v>0</v>
      </c>
    </row>
    <row r="2792" spans="1:36" x14ac:dyDescent="0.25">
      <c r="A2792" s="3" t="s">
        <v>149</v>
      </c>
      <c r="B2792" s="3" t="s">
        <v>133</v>
      </c>
      <c r="C2792" s="3" t="s">
        <v>378</v>
      </c>
      <c r="D2792" s="3">
        <v>2018</v>
      </c>
      <c r="E2792" s="3" t="s">
        <v>90</v>
      </c>
      <c r="F2792" t="s">
        <v>91</v>
      </c>
      <c r="G2792">
        <v>0</v>
      </c>
      <c r="H2792">
        <v>8</v>
      </c>
      <c r="I2792">
        <v>0</v>
      </c>
      <c r="J2792">
        <v>6</v>
      </c>
      <c r="K2792">
        <v>0</v>
      </c>
      <c r="L2792">
        <v>49</v>
      </c>
      <c r="M2792">
        <v>0</v>
      </c>
      <c r="N2792">
        <v>38</v>
      </c>
      <c r="O2792">
        <v>0</v>
      </c>
      <c r="P2792">
        <v>16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117</v>
      </c>
      <c r="AG2792">
        <v>308</v>
      </c>
      <c r="AH2792" t="s">
        <v>13</v>
      </c>
      <c r="AI2792">
        <v>0</v>
      </c>
      <c r="AJ2792">
        <v>0</v>
      </c>
    </row>
    <row r="2793" spans="1:36" x14ac:dyDescent="0.25">
      <c r="A2793" s="3" t="s">
        <v>149</v>
      </c>
      <c r="B2793" s="3" t="s">
        <v>133</v>
      </c>
      <c r="C2793" s="3" t="s">
        <v>378</v>
      </c>
      <c r="D2793" s="3">
        <v>2018</v>
      </c>
      <c r="E2793" s="3" t="s">
        <v>92</v>
      </c>
      <c r="F2793" t="s">
        <v>93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 t="s">
        <v>13</v>
      </c>
      <c r="AI2793">
        <v>0</v>
      </c>
      <c r="AJ2793">
        <v>0</v>
      </c>
    </row>
    <row r="2794" spans="1:36" x14ac:dyDescent="0.25">
      <c r="A2794" s="3" t="s">
        <v>149</v>
      </c>
      <c r="B2794" s="3" t="s">
        <v>133</v>
      </c>
      <c r="C2794" s="3" t="s">
        <v>378</v>
      </c>
      <c r="D2794" s="3">
        <v>2018</v>
      </c>
      <c r="E2794" s="3">
        <v>15</v>
      </c>
      <c r="F2794" t="s">
        <v>94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36</v>
      </c>
      <c r="AH2794" t="s">
        <v>162</v>
      </c>
      <c r="AI2794">
        <v>0</v>
      </c>
      <c r="AJ2794">
        <v>0</v>
      </c>
    </row>
    <row r="2795" spans="1:36" x14ac:dyDescent="0.25">
      <c r="A2795" s="3" t="s">
        <v>149</v>
      </c>
      <c r="B2795" s="3" t="s">
        <v>133</v>
      </c>
      <c r="C2795" s="3" t="s">
        <v>378</v>
      </c>
      <c r="D2795" s="3">
        <v>2018</v>
      </c>
      <c r="E2795" s="3" t="s">
        <v>95</v>
      </c>
      <c r="F2795" t="s">
        <v>96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1</v>
      </c>
      <c r="AH2795" t="s">
        <v>13</v>
      </c>
      <c r="AI2795">
        <v>0</v>
      </c>
      <c r="AJ2795">
        <v>0</v>
      </c>
    </row>
    <row r="2796" spans="1:36" x14ac:dyDescent="0.25">
      <c r="A2796" s="3" t="s">
        <v>149</v>
      </c>
      <c r="B2796" s="3" t="s">
        <v>133</v>
      </c>
      <c r="C2796" s="3" t="s">
        <v>378</v>
      </c>
      <c r="D2796" s="3">
        <v>2018</v>
      </c>
      <c r="E2796" s="3">
        <v>0</v>
      </c>
      <c r="F2796" t="s">
        <v>97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</row>
    <row r="2797" spans="1:36" x14ac:dyDescent="0.25">
      <c r="A2797" s="3" t="s">
        <v>149</v>
      </c>
      <c r="B2797" s="3" t="s">
        <v>133</v>
      </c>
      <c r="C2797" s="3" t="s">
        <v>378</v>
      </c>
      <c r="D2797" s="3">
        <v>2018</v>
      </c>
      <c r="E2797" s="3">
        <v>0</v>
      </c>
      <c r="F2797" t="s">
        <v>98</v>
      </c>
      <c r="G2797">
        <v>0</v>
      </c>
      <c r="H2797">
        <v>13</v>
      </c>
      <c r="I2797">
        <v>0</v>
      </c>
      <c r="J2797">
        <v>8</v>
      </c>
      <c r="K2797">
        <v>0</v>
      </c>
      <c r="L2797">
        <v>7</v>
      </c>
      <c r="M2797">
        <v>0</v>
      </c>
      <c r="N2797">
        <v>5</v>
      </c>
      <c r="O2797">
        <v>0</v>
      </c>
      <c r="P2797">
        <v>6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55</v>
      </c>
      <c r="AF2797">
        <v>39</v>
      </c>
      <c r="AG2797">
        <v>104</v>
      </c>
      <c r="AH2797" t="s">
        <v>13</v>
      </c>
      <c r="AI2797">
        <v>0</v>
      </c>
      <c r="AJ2797">
        <v>0</v>
      </c>
    </row>
    <row r="2798" spans="1:36" x14ac:dyDescent="0.25">
      <c r="A2798" s="3" t="s">
        <v>149</v>
      </c>
      <c r="B2798" s="3" t="s">
        <v>133</v>
      </c>
      <c r="C2798" s="3" t="s">
        <v>378</v>
      </c>
      <c r="D2798" s="3">
        <v>2018</v>
      </c>
      <c r="E2798" s="3">
        <v>0</v>
      </c>
      <c r="F2798" t="s">
        <v>99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36</v>
      </c>
      <c r="AH2798" t="s">
        <v>13</v>
      </c>
      <c r="AI2798">
        <v>0</v>
      </c>
      <c r="AJ2798">
        <v>0</v>
      </c>
    </row>
    <row r="2799" spans="1:36" x14ac:dyDescent="0.25">
      <c r="A2799" s="3" t="s">
        <v>149</v>
      </c>
      <c r="B2799" s="3" t="s">
        <v>133</v>
      </c>
      <c r="C2799" s="3" t="s">
        <v>378</v>
      </c>
      <c r="D2799" s="3">
        <v>2018</v>
      </c>
      <c r="E2799" s="3">
        <v>0</v>
      </c>
      <c r="F2799" t="s">
        <v>100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 t="s">
        <v>13</v>
      </c>
      <c r="AI2799">
        <v>0</v>
      </c>
      <c r="AJ2799">
        <v>0</v>
      </c>
    </row>
    <row r="2800" spans="1:36" x14ac:dyDescent="0.25">
      <c r="A2800" s="3" t="s">
        <v>149</v>
      </c>
      <c r="B2800" s="3" t="s">
        <v>133</v>
      </c>
      <c r="C2800" s="3" t="s">
        <v>378</v>
      </c>
      <c r="D2800" s="3">
        <v>2018</v>
      </c>
      <c r="E2800" s="3">
        <v>0</v>
      </c>
      <c r="F2800" t="s">
        <v>101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 t="s">
        <v>13</v>
      </c>
      <c r="AI2800">
        <v>0</v>
      </c>
      <c r="AJ2800">
        <v>0</v>
      </c>
    </row>
    <row r="2801" spans="1:36" x14ac:dyDescent="0.25">
      <c r="A2801" s="3" t="s">
        <v>149</v>
      </c>
      <c r="B2801" s="3" t="s">
        <v>133</v>
      </c>
      <c r="C2801" s="3" t="s">
        <v>378</v>
      </c>
      <c r="D2801" s="3">
        <v>2018</v>
      </c>
      <c r="E2801" s="3">
        <v>0</v>
      </c>
      <c r="F2801" t="s">
        <v>102</v>
      </c>
      <c r="G2801">
        <v>0</v>
      </c>
      <c r="H2801">
        <v>258</v>
      </c>
      <c r="I2801">
        <v>0</v>
      </c>
      <c r="J2801">
        <v>18</v>
      </c>
      <c r="K2801">
        <v>0</v>
      </c>
      <c r="L2801">
        <v>58</v>
      </c>
      <c r="M2801">
        <v>0</v>
      </c>
      <c r="N2801">
        <v>70</v>
      </c>
      <c r="O2801">
        <v>0</v>
      </c>
      <c r="P2801">
        <v>27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431</v>
      </c>
      <c r="AG2801">
        <v>728</v>
      </c>
      <c r="AH2801" t="s">
        <v>13</v>
      </c>
      <c r="AI2801">
        <v>0</v>
      </c>
      <c r="AJ2801">
        <v>0</v>
      </c>
    </row>
    <row r="2802" spans="1:36" x14ac:dyDescent="0.25">
      <c r="A2802" s="3" t="s">
        <v>149</v>
      </c>
      <c r="B2802" s="3" t="s">
        <v>133</v>
      </c>
      <c r="C2802" s="3" t="s">
        <v>378</v>
      </c>
      <c r="D2802" s="3">
        <v>2018</v>
      </c>
      <c r="E2802" s="3">
        <v>0</v>
      </c>
      <c r="F2802" t="s">
        <v>103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1</v>
      </c>
      <c r="AH2802" t="s">
        <v>13</v>
      </c>
      <c r="AI2802">
        <v>0</v>
      </c>
      <c r="AJ2802">
        <v>0</v>
      </c>
    </row>
    <row r="2803" spans="1:36" x14ac:dyDescent="0.25">
      <c r="A2803" s="3" t="s">
        <v>149</v>
      </c>
      <c r="B2803" s="3" t="s">
        <v>133</v>
      </c>
      <c r="C2803" s="3" t="s">
        <v>378</v>
      </c>
      <c r="D2803" s="3">
        <v>2018</v>
      </c>
      <c r="E2803" s="3">
        <v>0</v>
      </c>
      <c r="F2803" t="s">
        <v>104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</row>
    <row r="2804" spans="1:36" x14ac:dyDescent="0.25">
      <c r="A2804" s="3" t="s">
        <v>149</v>
      </c>
      <c r="B2804" s="3" t="s">
        <v>133</v>
      </c>
      <c r="C2804" s="3" t="s">
        <v>378</v>
      </c>
      <c r="D2804" s="3">
        <v>2018</v>
      </c>
      <c r="E2804" s="3">
        <v>16</v>
      </c>
      <c r="F2804" t="s">
        <v>379</v>
      </c>
      <c r="G2804">
        <v>0</v>
      </c>
      <c r="H2804">
        <v>8</v>
      </c>
      <c r="I2804">
        <v>0</v>
      </c>
      <c r="J2804">
        <v>4</v>
      </c>
      <c r="K2804">
        <v>0</v>
      </c>
      <c r="L2804">
        <v>4</v>
      </c>
      <c r="M2804">
        <v>0</v>
      </c>
      <c r="N2804">
        <v>3</v>
      </c>
      <c r="O2804">
        <v>0</v>
      </c>
      <c r="P2804">
        <v>3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33</v>
      </c>
      <c r="AF2804">
        <v>22</v>
      </c>
      <c r="AG2804">
        <v>22</v>
      </c>
      <c r="AH2804" t="s">
        <v>160</v>
      </c>
      <c r="AI2804">
        <v>0</v>
      </c>
      <c r="AJ2804">
        <v>0</v>
      </c>
    </row>
    <row r="2805" spans="1:36" x14ac:dyDescent="0.25">
      <c r="A2805" s="3" t="s">
        <v>149</v>
      </c>
      <c r="B2805" s="3" t="s">
        <v>133</v>
      </c>
      <c r="C2805" s="3" t="s">
        <v>378</v>
      </c>
      <c r="D2805" s="3">
        <v>2018</v>
      </c>
      <c r="E2805" s="3">
        <v>17</v>
      </c>
      <c r="F2805" t="s">
        <v>380</v>
      </c>
      <c r="G2805">
        <v>0</v>
      </c>
      <c r="H2805">
        <v>13</v>
      </c>
      <c r="I2805">
        <v>0</v>
      </c>
      <c r="J2805">
        <v>11</v>
      </c>
      <c r="K2805">
        <v>0</v>
      </c>
      <c r="L2805">
        <v>11</v>
      </c>
      <c r="M2805">
        <v>0</v>
      </c>
      <c r="N2805">
        <v>15</v>
      </c>
      <c r="O2805">
        <v>0</v>
      </c>
      <c r="P2805">
        <v>15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65</v>
      </c>
      <c r="AG2805">
        <v>65</v>
      </c>
      <c r="AH2805" t="s">
        <v>13</v>
      </c>
      <c r="AI2805">
        <v>0</v>
      </c>
      <c r="AJ2805">
        <v>0</v>
      </c>
    </row>
    <row r="2806" spans="1:36" x14ac:dyDescent="0.25">
      <c r="A2806" s="3" t="s">
        <v>149</v>
      </c>
      <c r="B2806" s="3" t="s">
        <v>133</v>
      </c>
      <c r="C2806" s="3" t="s">
        <v>378</v>
      </c>
      <c r="D2806" s="3">
        <v>2018</v>
      </c>
      <c r="E2806" s="3">
        <v>18</v>
      </c>
      <c r="F2806" t="s">
        <v>381</v>
      </c>
      <c r="G2806">
        <v>0</v>
      </c>
      <c r="H2806">
        <v>17</v>
      </c>
      <c r="I2806">
        <v>0</v>
      </c>
      <c r="J2806">
        <v>19</v>
      </c>
      <c r="K2806">
        <v>0</v>
      </c>
      <c r="L2806">
        <v>20</v>
      </c>
      <c r="M2806">
        <v>0</v>
      </c>
      <c r="N2806">
        <v>21</v>
      </c>
      <c r="O2806">
        <v>0</v>
      </c>
      <c r="P2806">
        <v>20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97</v>
      </c>
      <c r="AG2806">
        <v>97</v>
      </c>
      <c r="AH2806" t="s">
        <v>13</v>
      </c>
      <c r="AI2806">
        <v>0</v>
      </c>
      <c r="AJ2806">
        <v>0</v>
      </c>
    </row>
    <row r="2807" spans="1:36" x14ac:dyDescent="0.25">
      <c r="A2807" s="3" t="s">
        <v>149</v>
      </c>
      <c r="B2807" s="3" t="s">
        <v>133</v>
      </c>
      <c r="C2807" s="3" t="s">
        <v>378</v>
      </c>
      <c r="D2807" s="3">
        <v>2018</v>
      </c>
      <c r="E2807" s="3">
        <v>19</v>
      </c>
      <c r="F2807" t="s">
        <v>382</v>
      </c>
      <c r="G2807">
        <v>0</v>
      </c>
      <c r="H2807">
        <v>13</v>
      </c>
      <c r="I2807">
        <v>0</v>
      </c>
      <c r="J2807">
        <v>12</v>
      </c>
      <c r="K2807">
        <v>0</v>
      </c>
      <c r="L2807">
        <v>14</v>
      </c>
      <c r="M2807">
        <v>0</v>
      </c>
      <c r="N2807">
        <v>21</v>
      </c>
      <c r="O2807">
        <v>0</v>
      </c>
      <c r="P2807">
        <v>27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87</v>
      </c>
      <c r="AG2807">
        <v>87</v>
      </c>
      <c r="AH2807" t="s">
        <v>13</v>
      </c>
      <c r="AI2807">
        <v>0</v>
      </c>
      <c r="AJ2807">
        <v>0</v>
      </c>
    </row>
    <row r="2808" spans="1:36" x14ac:dyDescent="0.25">
      <c r="A2808" s="3" t="s">
        <v>149</v>
      </c>
      <c r="B2808" s="3" t="s">
        <v>133</v>
      </c>
      <c r="C2808" s="3" t="s">
        <v>378</v>
      </c>
      <c r="D2808" s="3">
        <v>2018</v>
      </c>
      <c r="E2808" s="3">
        <v>20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 t="s">
        <v>13</v>
      </c>
      <c r="AI2808">
        <v>0</v>
      </c>
      <c r="AJ2808">
        <v>0</v>
      </c>
    </row>
    <row r="2809" spans="1:36" x14ac:dyDescent="0.25">
      <c r="A2809" s="3" t="s">
        <v>149</v>
      </c>
      <c r="B2809" s="3" t="s">
        <v>133</v>
      </c>
      <c r="C2809" s="3" t="s">
        <v>378</v>
      </c>
      <c r="D2809" s="3">
        <v>2018</v>
      </c>
      <c r="E2809" s="3">
        <v>21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 t="s">
        <v>13</v>
      </c>
      <c r="AI2809">
        <v>0</v>
      </c>
      <c r="AJ2809">
        <v>0</v>
      </c>
    </row>
    <row r="2810" spans="1:36" x14ac:dyDescent="0.25">
      <c r="A2810" s="3" t="s">
        <v>149</v>
      </c>
      <c r="B2810" s="3" t="s">
        <v>133</v>
      </c>
      <c r="C2810" s="3" t="s">
        <v>378</v>
      </c>
      <c r="D2810" s="3">
        <v>2018</v>
      </c>
      <c r="E2810" s="3">
        <v>22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 t="s">
        <v>13</v>
      </c>
      <c r="AI2810">
        <v>0</v>
      </c>
      <c r="AJ2810">
        <v>0</v>
      </c>
    </row>
    <row r="2811" spans="1:36" x14ac:dyDescent="0.25">
      <c r="A2811" s="3" t="s">
        <v>149</v>
      </c>
      <c r="B2811" s="3" t="s">
        <v>133</v>
      </c>
      <c r="C2811" s="3" t="s">
        <v>378</v>
      </c>
      <c r="D2811" s="3">
        <v>2018</v>
      </c>
      <c r="E2811" s="3">
        <v>23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 t="s">
        <v>13</v>
      </c>
      <c r="AI2811">
        <v>0</v>
      </c>
      <c r="AJ2811">
        <v>0</v>
      </c>
    </row>
    <row r="2812" spans="1:36" x14ac:dyDescent="0.25">
      <c r="A2812" s="3" t="s">
        <v>149</v>
      </c>
      <c r="B2812" s="3" t="s">
        <v>133</v>
      </c>
      <c r="C2812" s="3" t="s">
        <v>378</v>
      </c>
      <c r="D2812" s="3">
        <v>2018</v>
      </c>
      <c r="E2812" s="3">
        <v>24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 t="s">
        <v>13</v>
      </c>
      <c r="AI2812">
        <v>0</v>
      </c>
      <c r="AJ2812">
        <v>0</v>
      </c>
    </row>
    <row r="2813" spans="1:36" x14ac:dyDescent="0.25">
      <c r="A2813" s="3" t="s">
        <v>149</v>
      </c>
      <c r="B2813" s="3" t="s">
        <v>133</v>
      </c>
      <c r="C2813" s="3" t="s">
        <v>378</v>
      </c>
      <c r="D2813" s="3">
        <v>2018</v>
      </c>
      <c r="E2813" s="3">
        <v>25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 t="s">
        <v>13</v>
      </c>
      <c r="AI2813">
        <v>0</v>
      </c>
      <c r="AJ2813">
        <v>0</v>
      </c>
    </row>
    <row r="2814" spans="1:36" x14ac:dyDescent="0.25">
      <c r="A2814" s="3" t="s">
        <v>149</v>
      </c>
      <c r="B2814" s="3" t="s">
        <v>125</v>
      </c>
      <c r="C2814" s="3" t="s">
        <v>383</v>
      </c>
      <c r="D2814" s="3">
        <v>2018</v>
      </c>
      <c r="E2814" s="3">
        <v>0</v>
      </c>
      <c r="F2814" t="s">
        <v>12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</row>
    <row r="2815" spans="1:36" x14ac:dyDescent="0.25">
      <c r="A2815" s="3" t="s">
        <v>149</v>
      </c>
      <c r="B2815" s="3" t="s">
        <v>125</v>
      </c>
      <c r="C2815" s="3" t="s">
        <v>383</v>
      </c>
      <c r="D2815" s="3">
        <v>2018</v>
      </c>
      <c r="E2815" s="3">
        <v>1</v>
      </c>
      <c r="F2815" t="s">
        <v>14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 t="s">
        <v>13</v>
      </c>
      <c r="AI2815">
        <v>0</v>
      </c>
      <c r="AJ2815">
        <v>0</v>
      </c>
    </row>
    <row r="2816" spans="1:36" x14ac:dyDescent="0.25">
      <c r="A2816" s="3" t="s">
        <v>149</v>
      </c>
      <c r="B2816" s="3" t="s">
        <v>125</v>
      </c>
      <c r="C2816" s="3" t="s">
        <v>383</v>
      </c>
      <c r="D2816" s="3">
        <v>2018</v>
      </c>
      <c r="E2816" s="3" t="s">
        <v>15</v>
      </c>
      <c r="F2816" t="s">
        <v>16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 t="s">
        <v>13</v>
      </c>
      <c r="AI2816">
        <v>0</v>
      </c>
      <c r="AJ2816">
        <v>0</v>
      </c>
    </row>
    <row r="2817" spans="1:36" x14ac:dyDescent="0.25">
      <c r="A2817" s="3" t="s">
        <v>149</v>
      </c>
      <c r="B2817" s="3" t="s">
        <v>125</v>
      </c>
      <c r="C2817" s="3" t="s">
        <v>383</v>
      </c>
      <c r="D2817" s="3">
        <v>2018</v>
      </c>
      <c r="E2817" s="3" t="s">
        <v>17</v>
      </c>
      <c r="F2817" t="s">
        <v>18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 t="s">
        <v>13</v>
      </c>
      <c r="AI2817">
        <v>0</v>
      </c>
      <c r="AJ2817">
        <v>0</v>
      </c>
    </row>
    <row r="2818" spans="1:36" x14ac:dyDescent="0.25">
      <c r="A2818" s="3" t="s">
        <v>149</v>
      </c>
      <c r="B2818" s="3" t="s">
        <v>125</v>
      </c>
      <c r="C2818" s="3" t="s">
        <v>383</v>
      </c>
      <c r="D2818" s="3">
        <v>2018</v>
      </c>
      <c r="E2818" s="3" t="s">
        <v>19</v>
      </c>
      <c r="F2818" t="s">
        <v>20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 t="s">
        <v>13</v>
      </c>
      <c r="AI2818">
        <v>0</v>
      </c>
      <c r="AJ2818">
        <v>0</v>
      </c>
    </row>
    <row r="2819" spans="1:36" x14ac:dyDescent="0.25">
      <c r="A2819" s="3" t="s">
        <v>149</v>
      </c>
      <c r="B2819" s="3" t="s">
        <v>125</v>
      </c>
      <c r="C2819" s="3" t="s">
        <v>383</v>
      </c>
      <c r="D2819" s="3">
        <v>2018</v>
      </c>
      <c r="E2819" s="3">
        <v>2</v>
      </c>
      <c r="F2819" t="s">
        <v>21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1</v>
      </c>
      <c r="AH2819" t="s">
        <v>13</v>
      </c>
      <c r="AI2819">
        <v>0</v>
      </c>
      <c r="AJ2819">
        <v>0</v>
      </c>
    </row>
    <row r="2820" spans="1:36" x14ac:dyDescent="0.25">
      <c r="A2820" s="3" t="s">
        <v>149</v>
      </c>
      <c r="B2820" s="3" t="s">
        <v>125</v>
      </c>
      <c r="C2820" s="3" t="s">
        <v>383</v>
      </c>
      <c r="D2820" s="3">
        <v>2018</v>
      </c>
      <c r="E2820" s="3" t="s">
        <v>22</v>
      </c>
      <c r="F2820" t="s">
        <v>16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 t="s">
        <v>13</v>
      </c>
      <c r="AI2820">
        <v>0</v>
      </c>
      <c r="AJ2820">
        <v>0</v>
      </c>
    </row>
    <row r="2821" spans="1:36" x14ac:dyDescent="0.25">
      <c r="A2821" s="3" t="s">
        <v>149</v>
      </c>
      <c r="B2821" s="3" t="s">
        <v>125</v>
      </c>
      <c r="C2821" s="3" t="s">
        <v>383</v>
      </c>
      <c r="D2821" s="3">
        <v>2018</v>
      </c>
      <c r="E2821" s="3" t="s">
        <v>23</v>
      </c>
      <c r="F2821" t="s">
        <v>20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 t="s">
        <v>13</v>
      </c>
      <c r="AI2821">
        <v>0</v>
      </c>
      <c r="AJ2821">
        <v>0</v>
      </c>
    </row>
    <row r="2822" spans="1:36" x14ac:dyDescent="0.25">
      <c r="A2822" s="3" t="s">
        <v>149</v>
      </c>
      <c r="B2822" s="3" t="s">
        <v>125</v>
      </c>
      <c r="C2822" s="3" t="s">
        <v>383</v>
      </c>
      <c r="D2822" s="3">
        <v>2018</v>
      </c>
      <c r="E2822" s="3">
        <v>3</v>
      </c>
      <c r="F2822" t="s">
        <v>24</v>
      </c>
      <c r="G2822">
        <v>0</v>
      </c>
      <c r="H2822">
        <v>0</v>
      </c>
      <c r="I2822">
        <v>0</v>
      </c>
      <c r="J2822">
        <v>7</v>
      </c>
      <c r="K2822">
        <v>0</v>
      </c>
      <c r="L2822">
        <v>2</v>
      </c>
      <c r="M2822">
        <v>0</v>
      </c>
      <c r="N2822">
        <v>1</v>
      </c>
      <c r="O2822">
        <v>0</v>
      </c>
      <c r="P2822">
        <v>1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11</v>
      </c>
      <c r="AG2822">
        <v>32</v>
      </c>
      <c r="AH2822" t="s">
        <v>13</v>
      </c>
      <c r="AI2822">
        <v>0</v>
      </c>
      <c r="AJ2822">
        <v>0</v>
      </c>
    </row>
    <row r="2823" spans="1:36" x14ac:dyDescent="0.25">
      <c r="A2823" s="3" t="s">
        <v>149</v>
      </c>
      <c r="B2823" s="3" t="s">
        <v>125</v>
      </c>
      <c r="C2823" s="3" t="s">
        <v>383</v>
      </c>
      <c r="D2823" s="3">
        <v>2018</v>
      </c>
      <c r="E2823" s="3" t="s">
        <v>25</v>
      </c>
      <c r="F2823" t="s">
        <v>16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 t="s">
        <v>13</v>
      </c>
      <c r="AI2823">
        <v>0</v>
      </c>
      <c r="AJ2823">
        <v>0</v>
      </c>
    </row>
    <row r="2824" spans="1:36" x14ac:dyDescent="0.25">
      <c r="A2824" s="3" t="s">
        <v>149</v>
      </c>
      <c r="B2824" s="3" t="s">
        <v>125</v>
      </c>
      <c r="C2824" s="3" t="s">
        <v>383</v>
      </c>
      <c r="D2824" s="3">
        <v>2018</v>
      </c>
      <c r="E2824" s="3" t="s">
        <v>26</v>
      </c>
      <c r="F2824" t="s">
        <v>20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 t="s">
        <v>13</v>
      </c>
      <c r="AI2824">
        <v>0</v>
      </c>
      <c r="AJ2824">
        <v>0</v>
      </c>
    </row>
    <row r="2825" spans="1:36" x14ac:dyDescent="0.25">
      <c r="A2825" s="3" t="s">
        <v>149</v>
      </c>
      <c r="B2825" s="3" t="s">
        <v>125</v>
      </c>
      <c r="C2825" s="3" t="s">
        <v>383</v>
      </c>
      <c r="D2825" s="3">
        <v>2018</v>
      </c>
      <c r="E2825" s="3">
        <v>4</v>
      </c>
      <c r="F2825" t="s">
        <v>27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 t="s">
        <v>13</v>
      </c>
      <c r="AI2825">
        <v>0</v>
      </c>
      <c r="AJ2825">
        <v>0</v>
      </c>
    </row>
    <row r="2826" spans="1:36" x14ac:dyDescent="0.25">
      <c r="A2826" s="3" t="s">
        <v>149</v>
      </c>
      <c r="B2826" s="3" t="s">
        <v>125</v>
      </c>
      <c r="C2826" s="3" t="s">
        <v>383</v>
      </c>
      <c r="D2826" s="3">
        <v>2018</v>
      </c>
      <c r="E2826" s="3" t="s">
        <v>28</v>
      </c>
      <c r="F2826" t="s">
        <v>16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 t="s">
        <v>13</v>
      </c>
      <c r="AI2826">
        <v>0</v>
      </c>
      <c r="AJ2826">
        <v>0</v>
      </c>
    </row>
    <row r="2827" spans="1:36" x14ac:dyDescent="0.25">
      <c r="A2827" s="3" t="s">
        <v>149</v>
      </c>
      <c r="B2827" s="3" t="s">
        <v>125</v>
      </c>
      <c r="C2827" s="3" t="s">
        <v>383</v>
      </c>
      <c r="D2827" s="3">
        <v>2018</v>
      </c>
      <c r="E2827" s="3" t="s">
        <v>29</v>
      </c>
      <c r="F2827" t="s">
        <v>20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 t="s">
        <v>13</v>
      </c>
      <c r="AI2827">
        <v>0</v>
      </c>
      <c r="AJ2827">
        <v>0</v>
      </c>
    </row>
    <row r="2828" spans="1:36" x14ac:dyDescent="0.25">
      <c r="A2828" s="3" t="s">
        <v>149</v>
      </c>
      <c r="B2828" s="3" t="s">
        <v>125</v>
      </c>
      <c r="C2828" s="3" t="s">
        <v>383</v>
      </c>
      <c r="D2828" s="3">
        <v>2018</v>
      </c>
      <c r="E2828" s="3">
        <v>5</v>
      </c>
      <c r="F2828" t="s">
        <v>30</v>
      </c>
      <c r="G2828">
        <v>0</v>
      </c>
      <c r="H2828">
        <v>0</v>
      </c>
      <c r="I2828">
        <v>0</v>
      </c>
      <c r="J2828">
        <v>3</v>
      </c>
      <c r="K2828">
        <v>0</v>
      </c>
      <c r="L2828">
        <v>9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12</v>
      </c>
      <c r="AG2828">
        <v>47</v>
      </c>
      <c r="AH2828" t="s">
        <v>13</v>
      </c>
      <c r="AI2828">
        <v>0</v>
      </c>
      <c r="AJ2828">
        <v>0</v>
      </c>
    </row>
    <row r="2829" spans="1:36" x14ac:dyDescent="0.25">
      <c r="A2829" s="3" t="s">
        <v>149</v>
      </c>
      <c r="B2829" s="3" t="s">
        <v>125</v>
      </c>
      <c r="C2829" s="3" t="s">
        <v>383</v>
      </c>
      <c r="D2829" s="3">
        <v>2018</v>
      </c>
      <c r="E2829" s="3" t="s">
        <v>31</v>
      </c>
      <c r="F2829" t="s">
        <v>32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7</v>
      </c>
      <c r="AH2829" t="s">
        <v>13</v>
      </c>
      <c r="AI2829">
        <v>0</v>
      </c>
      <c r="AJ2829">
        <v>0</v>
      </c>
    </row>
    <row r="2830" spans="1:36" x14ac:dyDescent="0.25">
      <c r="A2830" s="3" t="s">
        <v>149</v>
      </c>
      <c r="B2830" s="3" t="s">
        <v>125</v>
      </c>
      <c r="C2830" s="3" t="s">
        <v>383</v>
      </c>
      <c r="D2830" s="3">
        <v>2018</v>
      </c>
      <c r="E2830" s="3" t="s">
        <v>33</v>
      </c>
      <c r="F2830" t="s">
        <v>34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9</v>
      </c>
      <c r="AH2830" t="s">
        <v>13</v>
      </c>
      <c r="AI2830">
        <v>0</v>
      </c>
      <c r="AJ2830">
        <v>0</v>
      </c>
    </row>
    <row r="2831" spans="1:36" x14ac:dyDescent="0.25">
      <c r="A2831" s="3" t="s">
        <v>149</v>
      </c>
      <c r="B2831" s="3" t="s">
        <v>125</v>
      </c>
      <c r="C2831" s="3" t="s">
        <v>383</v>
      </c>
      <c r="D2831" s="3">
        <v>2018</v>
      </c>
      <c r="E2831" s="3" t="s">
        <v>35</v>
      </c>
      <c r="F2831" t="s">
        <v>36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 t="s">
        <v>13</v>
      </c>
      <c r="AI2831">
        <v>0</v>
      </c>
      <c r="AJ2831">
        <v>0</v>
      </c>
    </row>
    <row r="2832" spans="1:36" x14ac:dyDescent="0.25">
      <c r="A2832" s="3" t="s">
        <v>149</v>
      </c>
      <c r="B2832" s="3" t="s">
        <v>125</v>
      </c>
      <c r="C2832" s="3" t="s">
        <v>383</v>
      </c>
      <c r="D2832" s="3">
        <v>2018</v>
      </c>
      <c r="E2832" s="3" t="s">
        <v>37</v>
      </c>
      <c r="F2832" t="s">
        <v>38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12</v>
      </c>
      <c r="AH2832" t="s">
        <v>13</v>
      </c>
      <c r="AI2832">
        <v>0</v>
      </c>
      <c r="AJ2832">
        <v>0</v>
      </c>
    </row>
    <row r="2833" spans="1:36" x14ac:dyDescent="0.25">
      <c r="A2833" s="3" t="s">
        <v>149</v>
      </c>
      <c r="B2833" s="3" t="s">
        <v>125</v>
      </c>
      <c r="C2833" s="3" t="s">
        <v>383</v>
      </c>
      <c r="D2833" s="3">
        <v>2018</v>
      </c>
      <c r="E2833" s="3" t="s">
        <v>39</v>
      </c>
      <c r="F2833" t="s">
        <v>40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 t="s">
        <v>13</v>
      </c>
      <c r="AI2833">
        <v>0</v>
      </c>
      <c r="AJ2833">
        <v>0</v>
      </c>
    </row>
    <row r="2834" spans="1:36" x14ac:dyDescent="0.25">
      <c r="A2834" s="3" t="s">
        <v>149</v>
      </c>
      <c r="B2834" s="3" t="s">
        <v>125</v>
      </c>
      <c r="C2834" s="3" t="s">
        <v>383</v>
      </c>
      <c r="D2834" s="3">
        <v>2018</v>
      </c>
      <c r="E2834" s="3" t="s">
        <v>41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 t="s">
        <v>13</v>
      </c>
      <c r="AI2834">
        <v>0</v>
      </c>
      <c r="AJ2834">
        <v>0</v>
      </c>
    </row>
    <row r="2835" spans="1:36" x14ac:dyDescent="0.25">
      <c r="A2835" s="3" t="s">
        <v>149</v>
      </c>
      <c r="B2835" s="3" t="s">
        <v>125</v>
      </c>
      <c r="C2835" s="3" t="s">
        <v>383</v>
      </c>
      <c r="D2835" s="3">
        <v>2018</v>
      </c>
      <c r="E2835" s="3">
        <v>6</v>
      </c>
      <c r="F2835" t="s">
        <v>42</v>
      </c>
      <c r="G2835">
        <v>0</v>
      </c>
      <c r="H2835">
        <v>0</v>
      </c>
      <c r="I2835">
        <v>0</v>
      </c>
      <c r="J2835">
        <v>12</v>
      </c>
      <c r="K2835">
        <v>0</v>
      </c>
      <c r="L2835">
        <v>14</v>
      </c>
      <c r="M2835">
        <v>0</v>
      </c>
      <c r="N2835">
        <v>11</v>
      </c>
      <c r="O2835">
        <v>0</v>
      </c>
      <c r="P2835">
        <v>6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43</v>
      </c>
      <c r="AG2835">
        <v>64</v>
      </c>
      <c r="AH2835" t="s">
        <v>13</v>
      </c>
      <c r="AI2835">
        <v>0</v>
      </c>
      <c r="AJ2835">
        <v>0</v>
      </c>
    </row>
    <row r="2836" spans="1:36" x14ac:dyDescent="0.25">
      <c r="A2836" s="3" t="s">
        <v>149</v>
      </c>
      <c r="B2836" s="3" t="s">
        <v>125</v>
      </c>
      <c r="C2836" s="3" t="s">
        <v>383</v>
      </c>
      <c r="D2836" s="3">
        <v>2018</v>
      </c>
      <c r="E2836" s="3" t="s">
        <v>43</v>
      </c>
      <c r="F2836" t="s">
        <v>44</v>
      </c>
      <c r="G2836">
        <v>0</v>
      </c>
      <c r="H2836">
        <v>0</v>
      </c>
      <c r="I2836">
        <v>0</v>
      </c>
      <c r="J2836">
        <v>35</v>
      </c>
      <c r="K2836">
        <v>0</v>
      </c>
      <c r="L2836">
        <v>26</v>
      </c>
      <c r="M2836">
        <v>0</v>
      </c>
      <c r="N2836">
        <v>19</v>
      </c>
      <c r="O2836">
        <v>0</v>
      </c>
      <c r="P2836">
        <v>12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92</v>
      </c>
      <c r="AG2836">
        <v>137</v>
      </c>
      <c r="AH2836" t="s">
        <v>13</v>
      </c>
      <c r="AI2836">
        <v>0</v>
      </c>
      <c r="AJ2836">
        <v>0</v>
      </c>
    </row>
    <row r="2837" spans="1:36" x14ac:dyDescent="0.25">
      <c r="A2837" s="3" t="s">
        <v>149</v>
      </c>
      <c r="B2837" s="3" t="s">
        <v>125</v>
      </c>
      <c r="C2837" s="3" t="s">
        <v>383</v>
      </c>
      <c r="D2837" s="3">
        <v>2018</v>
      </c>
      <c r="E2837" s="3" t="s">
        <v>45</v>
      </c>
      <c r="F2837" t="s">
        <v>46</v>
      </c>
      <c r="G2837">
        <v>0</v>
      </c>
      <c r="H2837">
        <v>0</v>
      </c>
      <c r="I2837">
        <v>0</v>
      </c>
      <c r="J2837">
        <v>17</v>
      </c>
      <c r="K2837">
        <v>0</v>
      </c>
      <c r="L2837">
        <v>19</v>
      </c>
      <c r="M2837">
        <v>0</v>
      </c>
      <c r="N2837">
        <v>14</v>
      </c>
      <c r="O2837">
        <v>0</v>
      </c>
      <c r="P2837">
        <v>9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59</v>
      </c>
      <c r="AG2837">
        <v>87</v>
      </c>
      <c r="AH2837" t="s">
        <v>13</v>
      </c>
      <c r="AI2837">
        <v>0</v>
      </c>
      <c r="AJ2837">
        <v>0</v>
      </c>
    </row>
    <row r="2838" spans="1:36" x14ac:dyDescent="0.25">
      <c r="A2838" s="3" t="s">
        <v>149</v>
      </c>
      <c r="B2838" s="3" t="s">
        <v>125</v>
      </c>
      <c r="C2838" s="3" t="s">
        <v>383</v>
      </c>
      <c r="D2838" s="3">
        <v>2018</v>
      </c>
      <c r="E2838" s="3" t="s">
        <v>47</v>
      </c>
      <c r="F2838" t="s">
        <v>48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19</v>
      </c>
      <c r="AH2838" t="s">
        <v>13</v>
      </c>
      <c r="AI2838">
        <v>0</v>
      </c>
      <c r="AJ2838">
        <v>0</v>
      </c>
    </row>
    <row r="2839" spans="1:36" x14ac:dyDescent="0.25">
      <c r="A2839" s="3" t="s">
        <v>149</v>
      </c>
      <c r="B2839" s="3" t="s">
        <v>125</v>
      </c>
      <c r="C2839" s="3" t="s">
        <v>383</v>
      </c>
      <c r="D2839" s="3">
        <v>2018</v>
      </c>
      <c r="E2839" s="3">
        <v>7</v>
      </c>
      <c r="F2839" t="s">
        <v>49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 t="s">
        <v>13</v>
      </c>
      <c r="AI2839">
        <v>0</v>
      </c>
      <c r="AJ2839">
        <v>0</v>
      </c>
    </row>
    <row r="2840" spans="1:36" x14ac:dyDescent="0.25">
      <c r="A2840" s="3" t="s">
        <v>149</v>
      </c>
      <c r="B2840" s="3" t="s">
        <v>125</v>
      </c>
      <c r="C2840" s="3" t="s">
        <v>383</v>
      </c>
      <c r="D2840" s="3">
        <v>2018</v>
      </c>
      <c r="E2840" s="3" t="s">
        <v>50</v>
      </c>
      <c r="F2840" t="s">
        <v>44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 t="s">
        <v>13</v>
      </c>
      <c r="AI2840">
        <v>0</v>
      </c>
      <c r="AJ2840">
        <v>0</v>
      </c>
    </row>
    <row r="2841" spans="1:36" x14ac:dyDescent="0.25">
      <c r="A2841" s="3" t="s">
        <v>149</v>
      </c>
      <c r="B2841" s="3" t="s">
        <v>125</v>
      </c>
      <c r="C2841" s="3" t="s">
        <v>383</v>
      </c>
      <c r="D2841" s="3">
        <v>2018</v>
      </c>
      <c r="E2841" s="3" t="s">
        <v>51</v>
      </c>
      <c r="F2841" t="s">
        <v>46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 t="s">
        <v>13</v>
      </c>
      <c r="AI2841">
        <v>0</v>
      </c>
      <c r="AJ2841">
        <v>0</v>
      </c>
    </row>
    <row r="2842" spans="1:36" x14ac:dyDescent="0.25">
      <c r="A2842" s="3" t="s">
        <v>149</v>
      </c>
      <c r="B2842" s="3" t="s">
        <v>125</v>
      </c>
      <c r="C2842" s="3" t="s">
        <v>383</v>
      </c>
      <c r="D2842" s="3">
        <v>2018</v>
      </c>
      <c r="E2842" s="3" t="s">
        <v>52</v>
      </c>
      <c r="F2842" t="s">
        <v>53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 t="s">
        <v>13</v>
      </c>
      <c r="AI2842">
        <v>0</v>
      </c>
      <c r="AJ2842">
        <v>0</v>
      </c>
    </row>
    <row r="2843" spans="1:36" x14ac:dyDescent="0.25">
      <c r="A2843" s="3" t="s">
        <v>149</v>
      </c>
      <c r="B2843" s="3" t="s">
        <v>125</v>
      </c>
      <c r="C2843" s="3" t="s">
        <v>383</v>
      </c>
      <c r="D2843" s="3">
        <v>2018</v>
      </c>
      <c r="E2843" s="3">
        <v>8</v>
      </c>
      <c r="F2843" t="s">
        <v>54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 t="s">
        <v>13</v>
      </c>
      <c r="AI2843">
        <v>0</v>
      </c>
      <c r="AJ2843">
        <v>0</v>
      </c>
    </row>
    <row r="2844" spans="1:36" x14ac:dyDescent="0.25">
      <c r="A2844" s="3" t="s">
        <v>149</v>
      </c>
      <c r="B2844" s="3" t="s">
        <v>125</v>
      </c>
      <c r="C2844" s="3" t="s">
        <v>383</v>
      </c>
      <c r="D2844" s="3">
        <v>2018</v>
      </c>
      <c r="E2844" s="3" t="s">
        <v>55</v>
      </c>
      <c r="F2844" t="s">
        <v>16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 t="s">
        <v>13</v>
      </c>
      <c r="AI2844">
        <v>0</v>
      </c>
      <c r="AJ2844">
        <v>0</v>
      </c>
    </row>
    <row r="2845" spans="1:36" x14ac:dyDescent="0.25">
      <c r="A2845" s="3" t="s">
        <v>149</v>
      </c>
      <c r="B2845" s="3" t="s">
        <v>125</v>
      </c>
      <c r="C2845" s="3" t="s">
        <v>383</v>
      </c>
      <c r="D2845" s="3">
        <v>2018</v>
      </c>
      <c r="E2845" s="3" t="s">
        <v>56</v>
      </c>
      <c r="F2845" t="s">
        <v>20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>
        <v>0</v>
      </c>
      <c r="AH2845" t="s">
        <v>13</v>
      </c>
      <c r="AI2845">
        <v>0</v>
      </c>
      <c r="AJ2845">
        <v>0</v>
      </c>
    </row>
    <row r="2846" spans="1:36" x14ac:dyDescent="0.25">
      <c r="A2846" s="3" t="s">
        <v>149</v>
      </c>
      <c r="B2846" s="3" t="s">
        <v>125</v>
      </c>
      <c r="C2846" s="3" t="s">
        <v>383</v>
      </c>
      <c r="D2846" s="3">
        <v>2018</v>
      </c>
      <c r="E2846" s="3" t="s">
        <v>57</v>
      </c>
      <c r="F2846" t="s">
        <v>58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 t="s">
        <v>13</v>
      </c>
      <c r="AI2846">
        <v>0</v>
      </c>
      <c r="AJ2846">
        <v>0</v>
      </c>
    </row>
    <row r="2847" spans="1:36" x14ac:dyDescent="0.25">
      <c r="A2847" s="3" t="s">
        <v>149</v>
      </c>
      <c r="B2847" s="3" t="s">
        <v>125</v>
      </c>
      <c r="C2847" s="3" t="s">
        <v>383</v>
      </c>
      <c r="D2847" s="3">
        <v>2018</v>
      </c>
      <c r="E2847" s="3">
        <v>9</v>
      </c>
      <c r="F2847" t="s">
        <v>59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1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1</v>
      </c>
      <c r="AG2847">
        <v>6</v>
      </c>
      <c r="AH2847" t="s">
        <v>13</v>
      </c>
      <c r="AI2847">
        <v>0</v>
      </c>
      <c r="AJ2847">
        <v>0</v>
      </c>
    </row>
    <row r="2848" spans="1:36" x14ac:dyDescent="0.25">
      <c r="A2848" s="3" t="s">
        <v>149</v>
      </c>
      <c r="B2848" s="3" t="s">
        <v>125</v>
      </c>
      <c r="C2848" s="3" t="s">
        <v>383</v>
      </c>
      <c r="D2848" s="3">
        <v>2018</v>
      </c>
      <c r="E2848" s="3">
        <v>10</v>
      </c>
      <c r="F2848" t="s">
        <v>60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 t="s">
        <v>13</v>
      </c>
      <c r="AI2848">
        <v>0</v>
      </c>
      <c r="AJ2848">
        <v>0</v>
      </c>
    </row>
    <row r="2849" spans="1:36" x14ac:dyDescent="0.25">
      <c r="A2849" s="3" t="s">
        <v>149</v>
      </c>
      <c r="B2849" s="3" t="s">
        <v>125</v>
      </c>
      <c r="C2849" s="3" t="s">
        <v>383</v>
      </c>
      <c r="D2849" s="3">
        <v>2018</v>
      </c>
      <c r="E2849" s="3">
        <v>11</v>
      </c>
      <c r="F2849" t="s">
        <v>61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 t="s">
        <v>13</v>
      </c>
      <c r="AI2849">
        <v>0</v>
      </c>
      <c r="AJ2849">
        <v>0</v>
      </c>
    </row>
    <row r="2850" spans="1:36" x14ac:dyDescent="0.25">
      <c r="A2850" s="3" t="s">
        <v>149</v>
      </c>
      <c r="B2850" s="3" t="s">
        <v>125</v>
      </c>
      <c r="C2850" s="3" t="s">
        <v>383</v>
      </c>
      <c r="D2850" s="3">
        <v>2018</v>
      </c>
      <c r="E2850" s="3" t="s">
        <v>62</v>
      </c>
      <c r="F2850" t="s">
        <v>63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 t="s">
        <v>13</v>
      </c>
      <c r="AI2850">
        <v>0</v>
      </c>
      <c r="AJ2850">
        <v>0</v>
      </c>
    </row>
    <row r="2851" spans="1:36" x14ac:dyDescent="0.25">
      <c r="A2851" s="3" t="s">
        <v>149</v>
      </c>
      <c r="B2851" s="3" t="s">
        <v>125</v>
      </c>
      <c r="C2851" s="3" t="s">
        <v>383</v>
      </c>
      <c r="D2851" s="3">
        <v>2018</v>
      </c>
      <c r="E2851" s="3" t="s">
        <v>64</v>
      </c>
      <c r="F2851" t="s">
        <v>65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0</v>
      </c>
      <c r="AH2851" t="s">
        <v>13</v>
      </c>
      <c r="AI2851">
        <v>0</v>
      </c>
      <c r="AJ2851">
        <v>0</v>
      </c>
    </row>
    <row r="2852" spans="1:36" x14ac:dyDescent="0.25">
      <c r="A2852" s="3" t="s">
        <v>149</v>
      </c>
      <c r="B2852" s="3" t="s">
        <v>125</v>
      </c>
      <c r="C2852" s="3" t="s">
        <v>383</v>
      </c>
      <c r="D2852" s="3">
        <v>2018</v>
      </c>
      <c r="E2852" s="3" t="s">
        <v>66</v>
      </c>
      <c r="F2852" t="s">
        <v>20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 t="s">
        <v>13</v>
      </c>
      <c r="AI2852">
        <v>0</v>
      </c>
      <c r="AJ2852">
        <v>0</v>
      </c>
    </row>
    <row r="2853" spans="1:36" x14ac:dyDescent="0.25">
      <c r="A2853" s="3" t="s">
        <v>149</v>
      </c>
      <c r="B2853" s="3" t="s">
        <v>125</v>
      </c>
      <c r="C2853" s="3" t="s">
        <v>383</v>
      </c>
      <c r="D2853" s="3">
        <v>2018</v>
      </c>
      <c r="E2853" s="3" t="s">
        <v>67</v>
      </c>
      <c r="F2853" t="s">
        <v>18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 t="s">
        <v>13</v>
      </c>
      <c r="AI2853">
        <v>0</v>
      </c>
      <c r="AJ2853">
        <v>0</v>
      </c>
    </row>
    <row r="2854" spans="1:36" x14ac:dyDescent="0.25">
      <c r="A2854" s="3" t="s">
        <v>149</v>
      </c>
      <c r="B2854" s="3" t="s">
        <v>125</v>
      </c>
      <c r="C2854" s="3" t="s">
        <v>383</v>
      </c>
      <c r="D2854" s="3">
        <v>2018</v>
      </c>
      <c r="E2854" s="3">
        <v>12</v>
      </c>
      <c r="F2854" t="s">
        <v>68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2</v>
      </c>
      <c r="AH2854" t="s">
        <v>13</v>
      </c>
      <c r="AI2854">
        <v>0</v>
      </c>
      <c r="AJ2854">
        <v>0</v>
      </c>
    </row>
    <row r="2855" spans="1:36" x14ac:dyDescent="0.25">
      <c r="A2855" s="3" t="s">
        <v>149</v>
      </c>
      <c r="B2855" s="3" t="s">
        <v>125</v>
      </c>
      <c r="C2855" s="3" t="s">
        <v>383</v>
      </c>
      <c r="D2855" s="3">
        <v>2018</v>
      </c>
      <c r="E2855" s="3" t="s">
        <v>69</v>
      </c>
      <c r="F2855" t="s">
        <v>70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 t="s">
        <v>13</v>
      </c>
      <c r="AI2855">
        <v>0</v>
      </c>
      <c r="AJ2855">
        <v>0</v>
      </c>
    </row>
    <row r="2856" spans="1:36" x14ac:dyDescent="0.25">
      <c r="A2856" s="3" t="s">
        <v>149</v>
      </c>
      <c r="B2856" s="3" t="s">
        <v>125</v>
      </c>
      <c r="C2856" s="3" t="s">
        <v>383</v>
      </c>
      <c r="D2856" s="3">
        <v>2018</v>
      </c>
      <c r="E2856" s="3" t="s">
        <v>71</v>
      </c>
      <c r="F2856" t="s">
        <v>72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2</v>
      </c>
      <c r="AH2856" t="s">
        <v>13</v>
      </c>
      <c r="AI2856">
        <v>0</v>
      </c>
      <c r="AJ2856">
        <v>0</v>
      </c>
    </row>
    <row r="2857" spans="1:36" x14ac:dyDescent="0.25">
      <c r="A2857" s="3" t="s">
        <v>149</v>
      </c>
      <c r="B2857" s="3" t="s">
        <v>125</v>
      </c>
      <c r="C2857" s="3" t="s">
        <v>383</v>
      </c>
      <c r="D2857" s="3">
        <v>2018</v>
      </c>
      <c r="E2857" s="3" t="s">
        <v>73</v>
      </c>
      <c r="F2857" t="s">
        <v>16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 t="s">
        <v>13</v>
      </c>
      <c r="AI2857">
        <v>0</v>
      </c>
      <c r="AJ2857">
        <v>0</v>
      </c>
    </row>
    <row r="2858" spans="1:36" x14ac:dyDescent="0.25">
      <c r="A2858" s="3" t="s">
        <v>149</v>
      </c>
      <c r="B2858" s="3" t="s">
        <v>125</v>
      </c>
      <c r="C2858" s="3" t="s">
        <v>383</v>
      </c>
      <c r="D2858" s="3">
        <v>2018</v>
      </c>
      <c r="E2858" s="3" t="s">
        <v>74</v>
      </c>
      <c r="F2858" t="s">
        <v>20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 t="s">
        <v>13</v>
      </c>
      <c r="AI2858">
        <v>0</v>
      </c>
      <c r="AJ2858">
        <v>0</v>
      </c>
    </row>
    <row r="2859" spans="1:36" x14ac:dyDescent="0.25">
      <c r="A2859" s="3" t="s">
        <v>149</v>
      </c>
      <c r="B2859" s="3" t="s">
        <v>125</v>
      </c>
      <c r="C2859" s="3" t="s">
        <v>383</v>
      </c>
      <c r="D2859" s="3">
        <v>2018</v>
      </c>
      <c r="E2859" s="3">
        <v>0</v>
      </c>
      <c r="F2859" t="s">
        <v>75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</row>
    <row r="2860" spans="1:36" x14ac:dyDescent="0.25">
      <c r="A2860" s="3" t="s">
        <v>149</v>
      </c>
      <c r="B2860" s="3" t="s">
        <v>125</v>
      </c>
      <c r="C2860" s="3" t="s">
        <v>383</v>
      </c>
      <c r="D2860" s="3">
        <v>2018</v>
      </c>
      <c r="E2860" s="3">
        <v>13</v>
      </c>
      <c r="F2860" t="s">
        <v>76</v>
      </c>
      <c r="G2860">
        <v>0</v>
      </c>
      <c r="H2860">
        <v>0</v>
      </c>
      <c r="I2860">
        <v>0</v>
      </c>
      <c r="J2860">
        <v>1</v>
      </c>
      <c r="K2860">
        <v>0</v>
      </c>
      <c r="L2860">
        <v>1</v>
      </c>
      <c r="M2860">
        <v>0</v>
      </c>
      <c r="N2860">
        <v>1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3</v>
      </c>
      <c r="AG2860">
        <v>13</v>
      </c>
      <c r="AH2860" t="s">
        <v>13</v>
      </c>
      <c r="AI2860">
        <v>0</v>
      </c>
      <c r="AJ2860">
        <v>0</v>
      </c>
    </row>
    <row r="2861" spans="1:36" x14ac:dyDescent="0.25">
      <c r="A2861" s="3" t="s">
        <v>149</v>
      </c>
      <c r="B2861" s="3" t="s">
        <v>125</v>
      </c>
      <c r="C2861" s="3" t="s">
        <v>383</v>
      </c>
      <c r="D2861" s="3">
        <v>2018</v>
      </c>
      <c r="E2861" s="3" t="s">
        <v>77</v>
      </c>
      <c r="F2861" t="s">
        <v>78</v>
      </c>
      <c r="G2861">
        <v>0</v>
      </c>
      <c r="H2861">
        <v>0</v>
      </c>
      <c r="I2861">
        <v>0</v>
      </c>
      <c r="J2861">
        <v>1</v>
      </c>
      <c r="K2861">
        <v>0</v>
      </c>
      <c r="L2861">
        <v>1</v>
      </c>
      <c r="M2861">
        <v>0</v>
      </c>
      <c r="N2861">
        <v>1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3</v>
      </c>
      <c r="AG2861">
        <v>6</v>
      </c>
      <c r="AH2861" t="s">
        <v>13</v>
      </c>
      <c r="AI2861">
        <v>0</v>
      </c>
      <c r="AJ2861">
        <v>0</v>
      </c>
    </row>
    <row r="2862" spans="1:36" x14ac:dyDescent="0.25">
      <c r="A2862" s="3" t="s">
        <v>149</v>
      </c>
      <c r="B2862" s="3" t="s">
        <v>125</v>
      </c>
      <c r="C2862" s="3" t="s">
        <v>383</v>
      </c>
      <c r="D2862" s="3">
        <v>2018</v>
      </c>
      <c r="E2862" s="3" t="s">
        <v>79</v>
      </c>
      <c r="F2862" t="s">
        <v>80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 t="s">
        <v>13</v>
      </c>
      <c r="AI2862">
        <v>0</v>
      </c>
      <c r="AJ2862">
        <v>0</v>
      </c>
    </row>
    <row r="2863" spans="1:36" x14ac:dyDescent="0.25">
      <c r="A2863" s="3" t="s">
        <v>149</v>
      </c>
      <c r="B2863" s="3" t="s">
        <v>125</v>
      </c>
      <c r="C2863" s="3" t="s">
        <v>383</v>
      </c>
      <c r="D2863" s="3">
        <v>2018</v>
      </c>
      <c r="E2863" s="3">
        <v>14</v>
      </c>
      <c r="F2863" t="s">
        <v>81</v>
      </c>
      <c r="G2863">
        <v>0</v>
      </c>
      <c r="H2863">
        <v>0</v>
      </c>
      <c r="I2863">
        <v>0</v>
      </c>
      <c r="J2863">
        <v>4</v>
      </c>
      <c r="K2863">
        <v>0</v>
      </c>
      <c r="L2863">
        <v>6</v>
      </c>
      <c r="M2863">
        <v>0</v>
      </c>
      <c r="N2863">
        <v>7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17</v>
      </c>
      <c r="AG2863">
        <v>91</v>
      </c>
      <c r="AH2863" t="s">
        <v>13</v>
      </c>
      <c r="AI2863">
        <v>0</v>
      </c>
      <c r="AJ2863">
        <v>0</v>
      </c>
    </row>
    <row r="2864" spans="1:36" x14ac:dyDescent="0.25">
      <c r="A2864" s="3" t="s">
        <v>149</v>
      </c>
      <c r="B2864" s="3" t="s">
        <v>125</v>
      </c>
      <c r="C2864" s="3" t="s">
        <v>383</v>
      </c>
      <c r="D2864" s="3">
        <v>2018</v>
      </c>
      <c r="E2864" s="3" t="s">
        <v>82</v>
      </c>
      <c r="F2864" t="s">
        <v>83</v>
      </c>
      <c r="G2864">
        <v>0</v>
      </c>
      <c r="H2864">
        <v>0</v>
      </c>
      <c r="I2864">
        <v>0</v>
      </c>
      <c r="J2864">
        <v>2</v>
      </c>
      <c r="K2864">
        <v>0</v>
      </c>
      <c r="L2864">
        <v>1</v>
      </c>
      <c r="M2864">
        <v>0</v>
      </c>
      <c r="N2864">
        <v>5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8</v>
      </c>
      <c r="AG2864">
        <v>63</v>
      </c>
      <c r="AH2864" t="s">
        <v>13</v>
      </c>
      <c r="AI2864">
        <v>0</v>
      </c>
      <c r="AJ2864">
        <v>0</v>
      </c>
    </row>
    <row r="2865" spans="1:36" x14ac:dyDescent="0.25">
      <c r="A2865" s="3" t="s">
        <v>149</v>
      </c>
      <c r="B2865" s="3" t="s">
        <v>125</v>
      </c>
      <c r="C2865" s="3" t="s">
        <v>383</v>
      </c>
      <c r="D2865" s="3">
        <v>2018</v>
      </c>
      <c r="E2865" s="3" t="s">
        <v>84</v>
      </c>
      <c r="F2865" t="s">
        <v>85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5</v>
      </c>
      <c r="AH2865" t="s">
        <v>13</v>
      </c>
      <c r="AI2865">
        <v>0</v>
      </c>
      <c r="AJ2865">
        <v>0</v>
      </c>
    </row>
    <row r="2866" spans="1:36" x14ac:dyDescent="0.25">
      <c r="A2866" s="3" t="s">
        <v>149</v>
      </c>
      <c r="B2866" s="3" t="s">
        <v>125</v>
      </c>
      <c r="C2866" s="3" t="s">
        <v>383</v>
      </c>
      <c r="D2866" s="3">
        <v>2018</v>
      </c>
      <c r="E2866" s="3" t="s">
        <v>86</v>
      </c>
      <c r="F2866" t="s">
        <v>87</v>
      </c>
      <c r="G2866">
        <v>0</v>
      </c>
      <c r="H2866">
        <v>0</v>
      </c>
      <c r="I2866">
        <v>0</v>
      </c>
      <c r="J2866">
        <v>2</v>
      </c>
      <c r="K2866">
        <v>0</v>
      </c>
      <c r="L2866">
        <v>5</v>
      </c>
      <c r="M2866">
        <v>0</v>
      </c>
      <c r="N2866">
        <v>2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9</v>
      </c>
      <c r="AG2866">
        <v>23</v>
      </c>
      <c r="AH2866" t="s">
        <v>13</v>
      </c>
      <c r="AI2866">
        <v>0</v>
      </c>
      <c r="AJ2866">
        <v>0</v>
      </c>
    </row>
    <row r="2867" spans="1:36" x14ac:dyDescent="0.25">
      <c r="A2867" s="3" t="s">
        <v>149</v>
      </c>
      <c r="B2867" s="3" t="s">
        <v>125</v>
      </c>
      <c r="C2867" s="3" t="s">
        <v>383</v>
      </c>
      <c r="D2867" s="3">
        <v>2018</v>
      </c>
      <c r="E2867" s="3" t="s">
        <v>88</v>
      </c>
      <c r="F2867" t="s">
        <v>89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 t="s">
        <v>13</v>
      </c>
      <c r="AI2867">
        <v>0</v>
      </c>
      <c r="AJ2867">
        <v>0</v>
      </c>
    </row>
    <row r="2868" spans="1:36" x14ac:dyDescent="0.25">
      <c r="A2868" s="3" t="s">
        <v>149</v>
      </c>
      <c r="B2868" s="3" t="s">
        <v>125</v>
      </c>
      <c r="C2868" s="3" t="s">
        <v>383</v>
      </c>
      <c r="D2868" s="3">
        <v>2018</v>
      </c>
      <c r="E2868" s="3" t="s">
        <v>90</v>
      </c>
      <c r="F2868" t="s">
        <v>91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3</v>
      </c>
      <c r="AH2868" t="s">
        <v>13</v>
      </c>
      <c r="AI2868">
        <v>0</v>
      </c>
      <c r="AJ2868">
        <v>0</v>
      </c>
    </row>
    <row r="2869" spans="1:36" x14ac:dyDescent="0.25">
      <c r="A2869" s="3" t="s">
        <v>149</v>
      </c>
      <c r="B2869" s="3" t="s">
        <v>125</v>
      </c>
      <c r="C2869" s="3" t="s">
        <v>383</v>
      </c>
      <c r="D2869" s="3">
        <v>2018</v>
      </c>
      <c r="E2869" s="3" t="s">
        <v>92</v>
      </c>
      <c r="F2869" t="s">
        <v>93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 t="s">
        <v>13</v>
      </c>
      <c r="AI2869">
        <v>0</v>
      </c>
      <c r="AJ2869">
        <v>0</v>
      </c>
    </row>
    <row r="2870" spans="1:36" x14ac:dyDescent="0.25">
      <c r="A2870" s="3" t="s">
        <v>149</v>
      </c>
      <c r="B2870" s="3" t="s">
        <v>125</v>
      </c>
      <c r="C2870" s="3" t="s">
        <v>383</v>
      </c>
      <c r="D2870" s="3">
        <v>2018</v>
      </c>
      <c r="E2870" s="3">
        <v>15</v>
      </c>
      <c r="F2870" t="s">
        <v>94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56</v>
      </c>
      <c r="AH2870" t="s">
        <v>13</v>
      </c>
      <c r="AI2870">
        <v>0</v>
      </c>
      <c r="AJ2870">
        <v>0</v>
      </c>
    </row>
    <row r="2871" spans="1:36" x14ac:dyDescent="0.25">
      <c r="A2871" s="3" t="s">
        <v>149</v>
      </c>
      <c r="B2871" s="3" t="s">
        <v>125</v>
      </c>
      <c r="C2871" s="3" t="s">
        <v>383</v>
      </c>
      <c r="D2871" s="3">
        <v>2018</v>
      </c>
      <c r="E2871" s="3" t="s">
        <v>95</v>
      </c>
      <c r="F2871" t="s">
        <v>96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2</v>
      </c>
      <c r="AH2871" t="s">
        <v>13</v>
      </c>
      <c r="AI2871">
        <v>0</v>
      </c>
      <c r="AJ2871">
        <v>0</v>
      </c>
    </row>
    <row r="2872" spans="1:36" x14ac:dyDescent="0.25">
      <c r="A2872" s="3" t="s">
        <v>149</v>
      </c>
      <c r="B2872" s="3" t="s">
        <v>125</v>
      </c>
      <c r="C2872" s="3" t="s">
        <v>383</v>
      </c>
      <c r="D2872" s="3">
        <v>2018</v>
      </c>
      <c r="E2872" s="3">
        <v>0</v>
      </c>
      <c r="F2872" t="s">
        <v>97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</row>
    <row r="2873" spans="1:36" x14ac:dyDescent="0.25">
      <c r="A2873" s="3" t="s">
        <v>149</v>
      </c>
      <c r="B2873" s="3" t="s">
        <v>125</v>
      </c>
      <c r="C2873" s="3" t="s">
        <v>383</v>
      </c>
      <c r="D2873" s="3">
        <v>2018</v>
      </c>
      <c r="E2873" s="3">
        <v>0</v>
      </c>
      <c r="F2873" t="s">
        <v>98</v>
      </c>
      <c r="G2873">
        <v>0</v>
      </c>
      <c r="H2873">
        <v>0</v>
      </c>
      <c r="I2873">
        <v>0</v>
      </c>
      <c r="J2873">
        <v>12</v>
      </c>
      <c r="K2873">
        <v>0</v>
      </c>
      <c r="L2873">
        <v>14</v>
      </c>
      <c r="M2873">
        <v>0</v>
      </c>
      <c r="N2873">
        <v>11</v>
      </c>
      <c r="O2873">
        <v>0</v>
      </c>
      <c r="P2873">
        <v>6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43</v>
      </c>
      <c r="AG2873">
        <v>64</v>
      </c>
      <c r="AH2873" t="s">
        <v>13</v>
      </c>
      <c r="AI2873">
        <v>0</v>
      </c>
      <c r="AJ2873">
        <v>0</v>
      </c>
    </row>
    <row r="2874" spans="1:36" x14ac:dyDescent="0.25">
      <c r="A2874" s="3" t="s">
        <v>149</v>
      </c>
      <c r="B2874" s="3" t="s">
        <v>125</v>
      </c>
      <c r="C2874" s="3" t="s">
        <v>383</v>
      </c>
      <c r="D2874" s="3">
        <v>2018</v>
      </c>
      <c r="E2874" s="3">
        <v>0</v>
      </c>
      <c r="F2874" t="s">
        <v>99</v>
      </c>
      <c r="G2874">
        <v>0</v>
      </c>
      <c r="H2874">
        <v>0</v>
      </c>
      <c r="I2874">
        <v>0</v>
      </c>
      <c r="J2874">
        <v>35</v>
      </c>
      <c r="K2874">
        <v>0</v>
      </c>
      <c r="L2874">
        <v>26</v>
      </c>
      <c r="M2874">
        <v>0</v>
      </c>
      <c r="N2874">
        <v>19</v>
      </c>
      <c r="O2874">
        <v>0</v>
      </c>
      <c r="P2874">
        <v>12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92</v>
      </c>
      <c r="AG2874">
        <v>137</v>
      </c>
      <c r="AH2874" t="s">
        <v>13</v>
      </c>
      <c r="AI2874">
        <v>0</v>
      </c>
      <c r="AJ2874">
        <v>0</v>
      </c>
    </row>
    <row r="2875" spans="1:36" x14ac:dyDescent="0.25">
      <c r="A2875" s="3" t="s">
        <v>149</v>
      </c>
      <c r="B2875" s="3" t="s">
        <v>125</v>
      </c>
      <c r="C2875" s="3" t="s">
        <v>383</v>
      </c>
      <c r="D2875" s="3">
        <v>2018</v>
      </c>
      <c r="E2875" s="3">
        <v>0</v>
      </c>
      <c r="F2875" t="s">
        <v>100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1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1</v>
      </c>
      <c r="AG2875">
        <v>6</v>
      </c>
      <c r="AH2875" t="s">
        <v>13</v>
      </c>
      <c r="AI2875">
        <v>0</v>
      </c>
      <c r="AJ2875">
        <v>0</v>
      </c>
    </row>
    <row r="2876" spans="1:36" x14ac:dyDescent="0.25">
      <c r="A2876" s="3" t="s">
        <v>149</v>
      </c>
      <c r="B2876" s="3" t="s">
        <v>125</v>
      </c>
      <c r="C2876" s="3" t="s">
        <v>383</v>
      </c>
      <c r="D2876" s="3">
        <v>2018</v>
      </c>
      <c r="E2876" s="3">
        <v>0</v>
      </c>
      <c r="F2876" t="s">
        <v>101</v>
      </c>
      <c r="G2876">
        <v>0</v>
      </c>
      <c r="H2876">
        <v>0</v>
      </c>
      <c r="I2876">
        <v>0</v>
      </c>
      <c r="J2876">
        <v>17</v>
      </c>
      <c r="K2876">
        <v>0</v>
      </c>
      <c r="L2876">
        <v>19</v>
      </c>
      <c r="M2876">
        <v>0</v>
      </c>
      <c r="N2876">
        <v>14</v>
      </c>
      <c r="O2876">
        <v>0</v>
      </c>
      <c r="P2876">
        <v>9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59</v>
      </c>
      <c r="AG2876">
        <v>87</v>
      </c>
      <c r="AH2876" t="s">
        <v>13</v>
      </c>
      <c r="AI2876">
        <v>0</v>
      </c>
      <c r="AJ2876">
        <v>0</v>
      </c>
    </row>
    <row r="2877" spans="1:36" x14ac:dyDescent="0.25">
      <c r="A2877" s="3" t="s">
        <v>149</v>
      </c>
      <c r="B2877" s="3" t="s">
        <v>125</v>
      </c>
      <c r="C2877" s="3" t="s">
        <v>383</v>
      </c>
      <c r="D2877" s="3">
        <v>2018</v>
      </c>
      <c r="E2877" s="3">
        <v>0</v>
      </c>
      <c r="F2877" t="s">
        <v>102</v>
      </c>
      <c r="G2877">
        <v>0</v>
      </c>
      <c r="H2877">
        <v>0</v>
      </c>
      <c r="I2877">
        <v>0</v>
      </c>
      <c r="J2877">
        <v>4</v>
      </c>
      <c r="K2877">
        <v>0</v>
      </c>
      <c r="L2877">
        <v>6</v>
      </c>
      <c r="M2877">
        <v>0</v>
      </c>
      <c r="N2877">
        <v>7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17</v>
      </c>
      <c r="AG2877">
        <v>91</v>
      </c>
      <c r="AH2877" t="s">
        <v>13</v>
      </c>
      <c r="AI2877">
        <v>0</v>
      </c>
      <c r="AJ2877">
        <v>0</v>
      </c>
    </row>
    <row r="2878" spans="1:36" x14ac:dyDescent="0.25">
      <c r="A2878" s="3" t="s">
        <v>149</v>
      </c>
      <c r="B2878" s="3" t="s">
        <v>125</v>
      </c>
      <c r="C2878" s="3" t="s">
        <v>383</v>
      </c>
      <c r="D2878" s="3">
        <v>2018</v>
      </c>
      <c r="E2878" s="3">
        <v>0</v>
      </c>
      <c r="F2878" t="s">
        <v>103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2</v>
      </c>
      <c r="AH2878" t="s">
        <v>13</v>
      </c>
      <c r="AI2878">
        <v>0</v>
      </c>
      <c r="AJ2878">
        <v>0</v>
      </c>
    </row>
    <row r="2879" spans="1:36" x14ac:dyDescent="0.25">
      <c r="A2879" s="3" t="s">
        <v>149</v>
      </c>
      <c r="B2879" s="3" t="s">
        <v>125</v>
      </c>
      <c r="C2879" s="3" t="s">
        <v>383</v>
      </c>
      <c r="D2879" s="3">
        <v>2018</v>
      </c>
      <c r="E2879" s="3">
        <v>0</v>
      </c>
      <c r="F2879" t="s">
        <v>104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</row>
    <row r="2880" spans="1:36" x14ac:dyDescent="0.25">
      <c r="A2880" s="3" t="s">
        <v>149</v>
      </c>
      <c r="B2880" s="3" t="s">
        <v>125</v>
      </c>
      <c r="C2880" s="3" t="s">
        <v>383</v>
      </c>
      <c r="D2880" s="3">
        <v>2018</v>
      </c>
      <c r="E2880" s="3">
        <v>16</v>
      </c>
      <c r="F2880" t="s">
        <v>384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 t="s">
        <v>13</v>
      </c>
      <c r="AI2880">
        <v>0</v>
      </c>
      <c r="AJ2880">
        <v>0</v>
      </c>
    </row>
    <row r="2881" spans="1:36" x14ac:dyDescent="0.25">
      <c r="A2881" s="3" t="s">
        <v>149</v>
      </c>
      <c r="B2881" s="3" t="s">
        <v>125</v>
      </c>
      <c r="C2881" s="3" t="s">
        <v>383</v>
      </c>
      <c r="D2881" s="3">
        <v>2018</v>
      </c>
      <c r="E2881" s="3">
        <v>17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 t="s">
        <v>13</v>
      </c>
      <c r="AI2881">
        <v>0</v>
      </c>
      <c r="AJ2881">
        <v>0</v>
      </c>
    </row>
    <row r="2882" spans="1:36" x14ac:dyDescent="0.25">
      <c r="A2882" s="3" t="s">
        <v>149</v>
      </c>
      <c r="B2882" s="3" t="s">
        <v>125</v>
      </c>
      <c r="C2882" s="3" t="s">
        <v>383</v>
      </c>
      <c r="D2882" s="3">
        <v>2018</v>
      </c>
      <c r="E2882" s="3">
        <v>18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 t="s">
        <v>13</v>
      </c>
      <c r="AI2882">
        <v>0</v>
      </c>
      <c r="AJ2882">
        <v>0</v>
      </c>
    </row>
    <row r="2883" spans="1:36" x14ac:dyDescent="0.25">
      <c r="A2883" s="3" t="s">
        <v>149</v>
      </c>
      <c r="B2883" s="3" t="s">
        <v>125</v>
      </c>
      <c r="C2883" s="3" t="s">
        <v>383</v>
      </c>
      <c r="D2883" s="3">
        <v>2018</v>
      </c>
      <c r="E2883" s="3">
        <v>19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 t="s">
        <v>13</v>
      </c>
      <c r="AI2883">
        <v>0</v>
      </c>
      <c r="AJ2883">
        <v>0</v>
      </c>
    </row>
    <row r="2884" spans="1:36" x14ac:dyDescent="0.25">
      <c r="A2884" s="3" t="s">
        <v>149</v>
      </c>
      <c r="B2884" s="3" t="s">
        <v>125</v>
      </c>
      <c r="C2884" s="3" t="s">
        <v>383</v>
      </c>
      <c r="D2884" s="3">
        <v>2018</v>
      </c>
      <c r="E2884" s="3">
        <v>20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 t="s">
        <v>13</v>
      </c>
      <c r="AI2884">
        <v>0</v>
      </c>
      <c r="AJ2884">
        <v>0</v>
      </c>
    </row>
    <row r="2885" spans="1:36" x14ac:dyDescent="0.25">
      <c r="A2885" s="3" t="s">
        <v>149</v>
      </c>
      <c r="B2885" s="3" t="s">
        <v>125</v>
      </c>
      <c r="C2885" s="3" t="s">
        <v>383</v>
      </c>
      <c r="D2885" s="3">
        <v>2018</v>
      </c>
      <c r="E2885" s="3">
        <v>21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 t="s">
        <v>13</v>
      </c>
      <c r="AI2885">
        <v>0</v>
      </c>
      <c r="AJ2885">
        <v>0</v>
      </c>
    </row>
    <row r="2886" spans="1:36" x14ac:dyDescent="0.25">
      <c r="A2886" s="3" t="s">
        <v>149</v>
      </c>
      <c r="B2886" s="3" t="s">
        <v>125</v>
      </c>
      <c r="C2886" s="3" t="s">
        <v>383</v>
      </c>
      <c r="D2886" s="3">
        <v>2018</v>
      </c>
      <c r="E2886" s="3">
        <v>22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 t="s">
        <v>13</v>
      </c>
      <c r="AI2886">
        <v>0</v>
      </c>
      <c r="AJ2886">
        <v>0</v>
      </c>
    </row>
    <row r="2887" spans="1:36" x14ac:dyDescent="0.25">
      <c r="A2887" s="3" t="s">
        <v>149</v>
      </c>
      <c r="B2887" s="3" t="s">
        <v>125</v>
      </c>
      <c r="C2887" s="3" t="s">
        <v>383</v>
      </c>
      <c r="D2887" s="3">
        <v>2018</v>
      </c>
      <c r="E2887" s="3">
        <v>23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 t="s">
        <v>13</v>
      </c>
      <c r="AI2887">
        <v>0</v>
      </c>
      <c r="AJ2887">
        <v>0</v>
      </c>
    </row>
    <row r="2888" spans="1:36" x14ac:dyDescent="0.25">
      <c r="A2888" s="3" t="s">
        <v>149</v>
      </c>
      <c r="B2888" s="3" t="s">
        <v>125</v>
      </c>
      <c r="C2888" s="3" t="s">
        <v>383</v>
      </c>
      <c r="D2888" s="3">
        <v>2018</v>
      </c>
      <c r="E2888" s="3">
        <v>24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 t="s">
        <v>13</v>
      </c>
      <c r="AI2888">
        <v>0</v>
      </c>
      <c r="AJ2888">
        <v>0</v>
      </c>
    </row>
    <row r="2889" spans="1:36" x14ac:dyDescent="0.25">
      <c r="A2889" s="3" t="s">
        <v>149</v>
      </c>
      <c r="B2889" s="3" t="s">
        <v>125</v>
      </c>
      <c r="C2889" s="3" t="s">
        <v>383</v>
      </c>
      <c r="D2889" s="3">
        <v>2018</v>
      </c>
      <c r="E2889" s="3">
        <v>25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 t="s">
        <v>13</v>
      </c>
      <c r="AI2889">
        <v>0</v>
      </c>
      <c r="AJ2889">
        <v>0</v>
      </c>
    </row>
    <row r="2890" spans="1:36" x14ac:dyDescent="0.25">
      <c r="A2890" s="3" t="s">
        <v>149</v>
      </c>
      <c r="B2890" s="3" t="s">
        <v>126</v>
      </c>
      <c r="C2890" s="3" t="s">
        <v>385</v>
      </c>
      <c r="D2890" s="3">
        <v>2018</v>
      </c>
      <c r="E2890" s="3">
        <v>0</v>
      </c>
      <c r="F2890" t="s">
        <v>12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</row>
    <row r="2891" spans="1:36" x14ac:dyDescent="0.25">
      <c r="A2891" s="3" t="s">
        <v>149</v>
      </c>
      <c r="B2891" s="3" t="s">
        <v>126</v>
      </c>
      <c r="C2891" s="3" t="s">
        <v>385</v>
      </c>
      <c r="D2891" s="3">
        <v>2018</v>
      </c>
      <c r="E2891" s="3">
        <v>1</v>
      </c>
      <c r="F2891" t="s">
        <v>14</v>
      </c>
      <c r="G2891">
        <v>0</v>
      </c>
      <c r="H2891">
        <v>1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2</v>
      </c>
      <c r="Q2891">
        <v>0</v>
      </c>
      <c r="R2891">
        <v>0</v>
      </c>
      <c r="S2891">
        <v>0</v>
      </c>
      <c r="T2891">
        <v>2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10</v>
      </c>
      <c r="AF2891">
        <v>5</v>
      </c>
      <c r="AG2891">
        <v>20</v>
      </c>
      <c r="AH2891" t="s">
        <v>13</v>
      </c>
      <c r="AI2891">
        <v>0</v>
      </c>
      <c r="AJ2891">
        <v>0</v>
      </c>
    </row>
    <row r="2892" spans="1:36" x14ac:dyDescent="0.25">
      <c r="A2892" s="3" t="s">
        <v>149</v>
      </c>
      <c r="B2892" s="3" t="s">
        <v>126</v>
      </c>
      <c r="C2892" s="3" t="s">
        <v>385</v>
      </c>
      <c r="D2892" s="3">
        <v>2018</v>
      </c>
      <c r="E2892" s="3" t="s">
        <v>15</v>
      </c>
      <c r="F2892" t="s">
        <v>16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1</v>
      </c>
      <c r="Q2892">
        <v>0</v>
      </c>
      <c r="R2892">
        <v>0</v>
      </c>
      <c r="S2892">
        <v>0</v>
      </c>
      <c r="T2892">
        <v>2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10</v>
      </c>
      <c r="AF2892">
        <v>3</v>
      </c>
      <c r="AG2892">
        <v>5</v>
      </c>
      <c r="AH2892" t="s">
        <v>13</v>
      </c>
      <c r="AI2892">
        <v>0</v>
      </c>
      <c r="AJ2892">
        <v>0</v>
      </c>
    </row>
    <row r="2893" spans="1:36" x14ac:dyDescent="0.25">
      <c r="A2893" s="3" t="s">
        <v>149</v>
      </c>
      <c r="B2893" s="3" t="s">
        <v>126</v>
      </c>
      <c r="C2893" s="3" t="s">
        <v>385</v>
      </c>
      <c r="D2893" s="3">
        <v>2018</v>
      </c>
      <c r="E2893" s="3" t="s">
        <v>17</v>
      </c>
      <c r="F2893" t="s">
        <v>18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2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2</v>
      </c>
      <c r="AG2893">
        <v>2</v>
      </c>
      <c r="AH2893" t="s">
        <v>13</v>
      </c>
      <c r="AI2893">
        <v>0</v>
      </c>
      <c r="AJ2893">
        <v>0</v>
      </c>
    </row>
    <row r="2894" spans="1:36" x14ac:dyDescent="0.25">
      <c r="A2894" s="3" t="s">
        <v>149</v>
      </c>
      <c r="B2894" s="3" t="s">
        <v>126</v>
      </c>
      <c r="C2894" s="3" t="s">
        <v>385</v>
      </c>
      <c r="D2894" s="3">
        <v>2018</v>
      </c>
      <c r="E2894" s="3" t="s">
        <v>19</v>
      </c>
      <c r="F2894" t="s">
        <v>20</v>
      </c>
      <c r="G2894">
        <v>0</v>
      </c>
      <c r="H2894">
        <v>1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1</v>
      </c>
      <c r="Q2894">
        <v>0</v>
      </c>
      <c r="R2894">
        <v>0</v>
      </c>
      <c r="S2894">
        <v>0</v>
      </c>
      <c r="T2894">
        <v>2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10</v>
      </c>
      <c r="AF2894">
        <v>4</v>
      </c>
      <c r="AG2894">
        <v>17</v>
      </c>
      <c r="AH2894" t="s">
        <v>13</v>
      </c>
      <c r="AI2894">
        <v>0</v>
      </c>
      <c r="AJ2894">
        <v>0</v>
      </c>
    </row>
    <row r="2895" spans="1:36" x14ac:dyDescent="0.25">
      <c r="A2895" s="3" t="s">
        <v>149</v>
      </c>
      <c r="B2895" s="3" t="s">
        <v>126</v>
      </c>
      <c r="C2895" s="3" t="s">
        <v>385</v>
      </c>
      <c r="D2895" s="3">
        <v>2018</v>
      </c>
      <c r="E2895" s="3">
        <v>2</v>
      </c>
      <c r="F2895" t="s">
        <v>21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 t="s">
        <v>13</v>
      </c>
      <c r="AI2895">
        <v>0</v>
      </c>
      <c r="AJ2895">
        <v>0</v>
      </c>
    </row>
    <row r="2896" spans="1:36" x14ac:dyDescent="0.25">
      <c r="A2896" s="3" t="s">
        <v>149</v>
      </c>
      <c r="B2896" s="3" t="s">
        <v>126</v>
      </c>
      <c r="C2896" s="3" t="s">
        <v>385</v>
      </c>
      <c r="D2896" s="3">
        <v>2018</v>
      </c>
      <c r="E2896" s="3" t="s">
        <v>22</v>
      </c>
      <c r="F2896" t="s">
        <v>16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 t="s">
        <v>13</v>
      </c>
      <c r="AI2896">
        <v>0</v>
      </c>
      <c r="AJ2896">
        <v>0</v>
      </c>
    </row>
    <row r="2897" spans="1:36" x14ac:dyDescent="0.25">
      <c r="A2897" s="3" t="s">
        <v>149</v>
      </c>
      <c r="B2897" s="3" t="s">
        <v>126</v>
      </c>
      <c r="C2897" s="3" t="s">
        <v>385</v>
      </c>
      <c r="D2897" s="3">
        <v>2018</v>
      </c>
      <c r="E2897" s="3" t="s">
        <v>23</v>
      </c>
      <c r="F2897" t="s">
        <v>20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 t="s">
        <v>13</v>
      </c>
      <c r="AI2897">
        <v>0</v>
      </c>
      <c r="AJ2897">
        <v>0</v>
      </c>
    </row>
    <row r="2898" spans="1:36" x14ac:dyDescent="0.25">
      <c r="A2898" s="3" t="s">
        <v>149</v>
      </c>
      <c r="B2898" s="3" t="s">
        <v>126</v>
      </c>
      <c r="C2898" s="3" t="s">
        <v>385</v>
      </c>
      <c r="D2898" s="3">
        <v>2018</v>
      </c>
      <c r="E2898" s="3">
        <v>3</v>
      </c>
      <c r="F2898" t="s">
        <v>24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  <c r="AH2898" t="s">
        <v>13</v>
      </c>
      <c r="AI2898">
        <v>0</v>
      </c>
      <c r="AJ2898">
        <v>0</v>
      </c>
    </row>
    <row r="2899" spans="1:36" x14ac:dyDescent="0.25">
      <c r="A2899" s="3" t="s">
        <v>149</v>
      </c>
      <c r="B2899" s="3" t="s">
        <v>126</v>
      </c>
      <c r="C2899" s="3" t="s">
        <v>385</v>
      </c>
      <c r="D2899" s="3">
        <v>2018</v>
      </c>
      <c r="E2899" s="3" t="s">
        <v>25</v>
      </c>
      <c r="F2899" t="s">
        <v>16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 t="s">
        <v>13</v>
      </c>
      <c r="AI2899">
        <v>0</v>
      </c>
      <c r="AJ2899">
        <v>0</v>
      </c>
    </row>
    <row r="2900" spans="1:36" x14ac:dyDescent="0.25">
      <c r="A2900" s="3" t="s">
        <v>149</v>
      </c>
      <c r="B2900" s="3" t="s">
        <v>126</v>
      </c>
      <c r="C2900" s="3" t="s">
        <v>385</v>
      </c>
      <c r="D2900" s="3">
        <v>2018</v>
      </c>
      <c r="E2900" s="3" t="s">
        <v>26</v>
      </c>
      <c r="F2900" t="s">
        <v>20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 t="s">
        <v>13</v>
      </c>
      <c r="AI2900">
        <v>0</v>
      </c>
      <c r="AJ2900">
        <v>0</v>
      </c>
    </row>
    <row r="2901" spans="1:36" x14ac:dyDescent="0.25">
      <c r="A2901" s="3" t="s">
        <v>149</v>
      </c>
      <c r="B2901" s="3" t="s">
        <v>126</v>
      </c>
      <c r="C2901" s="3" t="s">
        <v>385</v>
      </c>
      <c r="D2901" s="3">
        <v>2018</v>
      </c>
      <c r="E2901" s="3">
        <v>4</v>
      </c>
      <c r="F2901" t="s">
        <v>27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 t="s">
        <v>13</v>
      </c>
      <c r="AI2901">
        <v>0</v>
      </c>
      <c r="AJ2901">
        <v>0</v>
      </c>
    </row>
    <row r="2902" spans="1:36" x14ac:dyDescent="0.25">
      <c r="A2902" s="3" t="s">
        <v>149</v>
      </c>
      <c r="B2902" s="3" t="s">
        <v>126</v>
      </c>
      <c r="C2902" s="3" t="s">
        <v>385</v>
      </c>
      <c r="D2902" s="3">
        <v>2018</v>
      </c>
      <c r="E2902" s="3" t="s">
        <v>28</v>
      </c>
      <c r="F2902" t="s">
        <v>16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 t="s">
        <v>13</v>
      </c>
      <c r="AI2902">
        <v>0</v>
      </c>
      <c r="AJ2902">
        <v>0</v>
      </c>
    </row>
    <row r="2903" spans="1:36" x14ac:dyDescent="0.25">
      <c r="A2903" s="3" t="s">
        <v>149</v>
      </c>
      <c r="B2903" s="3" t="s">
        <v>126</v>
      </c>
      <c r="C2903" s="3" t="s">
        <v>385</v>
      </c>
      <c r="D2903" s="3">
        <v>2018</v>
      </c>
      <c r="E2903" s="3" t="s">
        <v>29</v>
      </c>
      <c r="F2903" t="s">
        <v>20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 t="s">
        <v>13</v>
      </c>
      <c r="AI2903">
        <v>0</v>
      </c>
      <c r="AJ2903">
        <v>0</v>
      </c>
    </row>
    <row r="2904" spans="1:36" x14ac:dyDescent="0.25">
      <c r="A2904" s="3" t="s">
        <v>149</v>
      </c>
      <c r="B2904" s="3" t="s">
        <v>126</v>
      </c>
      <c r="C2904" s="3" t="s">
        <v>385</v>
      </c>
      <c r="D2904" s="3">
        <v>2018</v>
      </c>
      <c r="E2904" s="3">
        <v>5</v>
      </c>
      <c r="F2904" t="s">
        <v>30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10</v>
      </c>
      <c r="AF2904">
        <v>0</v>
      </c>
      <c r="AG2904">
        <v>10</v>
      </c>
      <c r="AH2904" t="s">
        <v>13</v>
      </c>
      <c r="AI2904">
        <v>0</v>
      </c>
      <c r="AJ2904">
        <v>0</v>
      </c>
    </row>
    <row r="2905" spans="1:36" x14ac:dyDescent="0.25">
      <c r="A2905" s="3" t="s">
        <v>149</v>
      </c>
      <c r="B2905" s="3" t="s">
        <v>126</v>
      </c>
      <c r="C2905" s="3" t="s">
        <v>385</v>
      </c>
      <c r="D2905" s="3">
        <v>2018</v>
      </c>
      <c r="E2905" s="3" t="s">
        <v>31</v>
      </c>
      <c r="F2905" t="s">
        <v>32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5</v>
      </c>
      <c r="AF2905">
        <v>0</v>
      </c>
      <c r="AG2905">
        <v>10</v>
      </c>
      <c r="AH2905" t="s">
        <v>13</v>
      </c>
      <c r="AI2905">
        <v>0</v>
      </c>
      <c r="AJ2905" t="s">
        <v>386</v>
      </c>
    </row>
    <row r="2906" spans="1:36" x14ac:dyDescent="0.25">
      <c r="A2906" s="3" t="s">
        <v>149</v>
      </c>
      <c r="B2906" s="3" t="s">
        <v>126</v>
      </c>
      <c r="C2906" s="3" t="s">
        <v>385</v>
      </c>
      <c r="D2906" s="3">
        <v>2018</v>
      </c>
      <c r="E2906" s="3" t="s">
        <v>33</v>
      </c>
      <c r="F2906" t="s">
        <v>34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 t="s">
        <v>13</v>
      </c>
      <c r="AI2906">
        <v>0</v>
      </c>
      <c r="AJ2906">
        <v>0</v>
      </c>
    </row>
    <row r="2907" spans="1:36" x14ac:dyDescent="0.25">
      <c r="A2907" s="3" t="s">
        <v>149</v>
      </c>
      <c r="B2907" s="3" t="s">
        <v>126</v>
      </c>
      <c r="C2907" s="3" t="s">
        <v>385</v>
      </c>
      <c r="D2907" s="3">
        <v>2018</v>
      </c>
      <c r="E2907" s="3" t="s">
        <v>35</v>
      </c>
      <c r="F2907" t="s">
        <v>36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5</v>
      </c>
      <c r="AF2907">
        <v>0</v>
      </c>
      <c r="AG2907">
        <v>0</v>
      </c>
      <c r="AH2907" t="s">
        <v>13</v>
      </c>
      <c r="AI2907">
        <v>0</v>
      </c>
      <c r="AJ2907" t="s">
        <v>386</v>
      </c>
    </row>
    <row r="2908" spans="1:36" x14ac:dyDescent="0.25">
      <c r="A2908" s="3" t="s">
        <v>149</v>
      </c>
      <c r="B2908" s="3" t="s">
        <v>126</v>
      </c>
      <c r="C2908" s="3" t="s">
        <v>385</v>
      </c>
      <c r="D2908" s="3">
        <v>2018</v>
      </c>
      <c r="E2908" s="3" t="s">
        <v>37</v>
      </c>
      <c r="F2908" t="s">
        <v>38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 t="s">
        <v>13</v>
      </c>
      <c r="AI2908">
        <v>0</v>
      </c>
      <c r="AJ2908" t="s">
        <v>386</v>
      </c>
    </row>
    <row r="2909" spans="1:36" x14ac:dyDescent="0.25">
      <c r="A2909" s="3" t="s">
        <v>149</v>
      </c>
      <c r="B2909" s="3" t="s">
        <v>126</v>
      </c>
      <c r="C2909" s="3" t="s">
        <v>385</v>
      </c>
      <c r="D2909" s="3">
        <v>2018</v>
      </c>
      <c r="E2909" s="3" t="s">
        <v>39</v>
      </c>
      <c r="F2909" t="s">
        <v>40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 t="s">
        <v>13</v>
      </c>
      <c r="AI2909">
        <v>0</v>
      </c>
      <c r="AJ2909">
        <v>0</v>
      </c>
    </row>
    <row r="2910" spans="1:36" x14ac:dyDescent="0.25">
      <c r="A2910" s="3" t="s">
        <v>149</v>
      </c>
      <c r="B2910" s="3" t="s">
        <v>126</v>
      </c>
      <c r="C2910" s="3" t="s">
        <v>385</v>
      </c>
      <c r="D2910" s="3">
        <v>2018</v>
      </c>
      <c r="E2910" s="3" t="s">
        <v>41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 t="s">
        <v>13</v>
      </c>
      <c r="AI2910">
        <v>0</v>
      </c>
      <c r="AJ2910">
        <v>0</v>
      </c>
    </row>
    <row r="2911" spans="1:36" x14ac:dyDescent="0.25">
      <c r="A2911" s="3" t="s">
        <v>149</v>
      </c>
      <c r="B2911" s="3" t="s">
        <v>126</v>
      </c>
      <c r="C2911" s="3" t="s">
        <v>385</v>
      </c>
      <c r="D2911" s="3">
        <v>2018</v>
      </c>
      <c r="E2911" s="3">
        <v>6</v>
      </c>
      <c r="F2911" t="s">
        <v>42</v>
      </c>
      <c r="G2911">
        <v>0</v>
      </c>
      <c r="H2911">
        <v>1</v>
      </c>
      <c r="I2911">
        <v>0</v>
      </c>
      <c r="J2911">
        <v>5</v>
      </c>
      <c r="K2911">
        <v>0</v>
      </c>
      <c r="L2911">
        <v>1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10</v>
      </c>
      <c r="AF2911">
        <v>7</v>
      </c>
      <c r="AG2911">
        <v>21</v>
      </c>
      <c r="AH2911" t="s">
        <v>13</v>
      </c>
      <c r="AI2911">
        <v>0</v>
      </c>
      <c r="AJ2911">
        <v>0</v>
      </c>
    </row>
    <row r="2912" spans="1:36" x14ac:dyDescent="0.25">
      <c r="A2912" s="3" t="s">
        <v>149</v>
      </c>
      <c r="B2912" s="3" t="s">
        <v>126</v>
      </c>
      <c r="C2912" s="3" t="s">
        <v>385</v>
      </c>
      <c r="D2912" s="3">
        <v>2018</v>
      </c>
      <c r="E2912" s="3" t="s">
        <v>43</v>
      </c>
      <c r="F2912" t="s">
        <v>44</v>
      </c>
      <c r="G2912">
        <v>0</v>
      </c>
      <c r="H2912">
        <v>1</v>
      </c>
      <c r="I2912">
        <v>0</v>
      </c>
      <c r="J2912">
        <v>6</v>
      </c>
      <c r="K2912">
        <v>0</v>
      </c>
      <c r="L2912">
        <v>1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14</v>
      </c>
      <c r="AF2912">
        <v>8</v>
      </c>
      <c r="AG2912">
        <v>21</v>
      </c>
      <c r="AH2912" t="s">
        <v>13</v>
      </c>
      <c r="AI2912">
        <v>0</v>
      </c>
      <c r="AJ2912">
        <v>0</v>
      </c>
    </row>
    <row r="2913" spans="1:36" x14ac:dyDescent="0.25">
      <c r="A2913" s="3" t="s">
        <v>149</v>
      </c>
      <c r="B2913" s="3" t="s">
        <v>126</v>
      </c>
      <c r="C2913" s="3" t="s">
        <v>385</v>
      </c>
      <c r="D2913" s="3">
        <v>2018</v>
      </c>
      <c r="E2913" s="3" t="s">
        <v>45</v>
      </c>
      <c r="F2913" t="s">
        <v>46</v>
      </c>
      <c r="G2913">
        <v>0</v>
      </c>
      <c r="H2913">
        <v>1</v>
      </c>
      <c r="I2913">
        <v>0</v>
      </c>
      <c r="J2913">
        <v>5</v>
      </c>
      <c r="K2913">
        <v>0</v>
      </c>
      <c r="L2913">
        <v>1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10</v>
      </c>
      <c r="AF2913">
        <v>7</v>
      </c>
      <c r="AG2913">
        <v>24</v>
      </c>
      <c r="AH2913" t="s">
        <v>13</v>
      </c>
      <c r="AI2913">
        <v>0</v>
      </c>
      <c r="AJ2913">
        <v>0</v>
      </c>
    </row>
    <row r="2914" spans="1:36" x14ac:dyDescent="0.25">
      <c r="A2914" s="3" t="s">
        <v>149</v>
      </c>
      <c r="B2914" s="3" t="s">
        <v>126</v>
      </c>
      <c r="C2914" s="3" t="s">
        <v>385</v>
      </c>
      <c r="D2914" s="3">
        <v>2018</v>
      </c>
      <c r="E2914" s="3" t="s">
        <v>47</v>
      </c>
      <c r="F2914" t="s">
        <v>48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10</v>
      </c>
      <c r="AF2914">
        <v>0</v>
      </c>
      <c r="AG2914">
        <v>0</v>
      </c>
      <c r="AH2914" t="s">
        <v>13</v>
      </c>
      <c r="AI2914">
        <v>0</v>
      </c>
      <c r="AJ2914" t="s">
        <v>386</v>
      </c>
    </row>
    <row r="2915" spans="1:36" x14ac:dyDescent="0.25">
      <c r="A2915" s="3" t="s">
        <v>149</v>
      </c>
      <c r="B2915" s="3" t="s">
        <v>126</v>
      </c>
      <c r="C2915" s="3" t="s">
        <v>385</v>
      </c>
      <c r="D2915" s="3">
        <v>2018</v>
      </c>
      <c r="E2915" s="3">
        <v>7</v>
      </c>
      <c r="F2915" t="s">
        <v>49</v>
      </c>
      <c r="G2915">
        <v>0</v>
      </c>
      <c r="H2915">
        <v>5</v>
      </c>
      <c r="I2915">
        <v>0</v>
      </c>
      <c r="J2915">
        <v>4</v>
      </c>
      <c r="K2915">
        <v>0</v>
      </c>
      <c r="L2915">
        <v>2</v>
      </c>
      <c r="M2915">
        <v>0</v>
      </c>
      <c r="N2915">
        <v>1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15</v>
      </c>
      <c r="AF2915">
        <v>12</v>
      </c>
      <c r="AG2915">
        <v>32</v>
      </c>
      <c r="AH2915" t="s">
        <v>13</v>
      </c>
      <c r="AI2915">
        <v>0</v>
      </c>
      <c r="AJ2915">
        <v>0</v>
      </c>
    </row>
    <row r="2916" spans="1:36" x14ac:dyDescent="0.25">
      <c r="A2916" s="3" t="s">
        <v>149</v>
      </c>
      <c r="B2916" s="3" t="s">
        <v>126</v>
      </c>
      <c r="C2916" s="3" t="s">
        <v>385</v>
      </c>
      <c r="D2916" s="3">
        <v>2018</v>
      </c>
      <c r="E2916" s="3" t="s">
        <v>50</v>
      </c>
      <c r="F2916" t="s">
        <v>44</v>
      </c>
      <c r="G2916">
        <v>0</v>
      </c>
      <c r="H2916">
        <v>5</v>
      </c>
      <c r="I2916">
        <v>0</v>
      </c>
      <c r="J2916">
        <v>5</v>
      </c>
      <c r="K2916">
        <v>0</v>
      </c>
      <c r="L2916">
        <v>2</v>
      </c>
      <c r="M2916">
        <v>0</v>
      </c>
      <c r="N2916">
        <v>1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20</v>
      </c>
      <c r="AF2916">
        <v>13</v>
      </c>
      <c r="AG2916">
        <v>39</v>
      </c>
      <c r="AH2916" t="s">
        <v>13</v>
      </c>
      <c r="AI2916">
        <v>0</v>
      </c>
      <c r="AJ2916">
        <v>0</v>
      </c>
    </row>
    <row r="2917" spans="1:36" x14ac:dyDescent="0.25">
      <c r="A2917" s="3" t="s">
        <v>149</v>
      </c>
      <c r="B2917" s="3" t="s">
        <v>126</v>
      </c>
      <c r="C2917" s="3" t="s">
        <v>385</v>
      </c>
      <c r="D2917" s="3">
        <v>2018</v>
      </c>
      <c r="E2917" s="3" t="s">
        <v>51</v>
      </c>
      <c r="F2917" t="s">
        <v>46</v>
      </c>
      <c r="G2917">
        <v>0</v>
      </c>
      <c r="H2917">
        <v>5</v>
      </c>
      <c r="I2917">
        <v>0</v>
      </c>
      <c r="J2917">
        <v>4</v>
      </c>
      <c r="K2917">
        <v>0</v>
      </c>
      <c r="L2917">
        <v>2</v>
      </c>
      <c r="M2917">
        <v>0</v>
      </c>
      <c r="N2917">
        <v>1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15</v>
      </c>
      <c r="AF2917">
        <v>12</v>
      </c>
      <c r="AG2917">
        <v>34</v>
      </c>
      <c r="AH2917" t="s">
        <v>13</v>
      </c>
      <c r="AI2917">
        <v>0</v>
      </c>
      <c r="AJ2917">
        <v>0</v>
      </c>
    </row>
    <row r="2918" spans="1:36" x14ac:dyDescent="0.25">
      <c r="A2918" s="3" t="s">
        <v>149</v>
      </c>
      <c r="B2918" s="3" t="s">
        <v>126</v>
      </c>
      <c r="C2918" s="3" t="s">
        <v>385</v>
      </c>
      <c r="D2918" s="3">
        <v>2018</v>
      </c>
      <c r="E2918" s="3" t="s">
        <v>52</v>
      </c>
      <c r="F2918" t="s">
        <v>53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15</v>
      </c>
      <c r="AF2918">
        <v>0</v>
      </c>
      <c r="AG2918">
        <v>0</v>
      </c>
      <c r="AH2918" t="s">
        <v>13</v>
      </c>
      <c r="AI2918">
        <v>0</v>
      </c>
      <c r="AJ2918" t="s">
        <v>386</v>
      </c>
    </row>
    <row r="2919" spans="1:36" x14ac:dyDescent="0.25">
      <c r="A2919" s="3" t="s">
        <v>149</v>
      </c>
      <c r="B2919" s="3" t="s">
        <v>126</v>
      </c>
      <c r="C2919" s="3" t="s">
        <v>385</v>
      </c>
      <c r="D2919" s="3">
        <v>2018</v>
      </c>
      <c r="E2919" s="3">
        <v>8</v>
      </c>
      <c r="F2919" t="s">
        <v>54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0</v>
      </c>
      <c r="AH2919" t="s">
        <v>13</v>
      </c>
      <c r="AI2919">
        <v>0</v>
      </c>
      <c r="AJ2919">
        <v>0</v>
      </c>
    </row>
    <row r="2920" spans="1:36" x14ac:dyDescent="0.25">
      <c r="A2920" s="3" t="s">
        <v>149</v>
      </c>
      <c r="B2920" s="3" t="s">
        <v>126</v>
      </c>
      <c r="C2920" s="3" t="s">
        <v>385</v>
      </c>
      <c r="D2920" s="3">
        <v>2018</v>
      </c>
      <c r="E2920" s="3" t="s">
        <v>55</v>
      </c>
      <c r="F2920" t="s">
        <v>16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 t="s">
        <v>13</v>
      </c>
      <c r="AI2920">
        <v>0</v>
      </c>
      <c r="AJ2920">
        <v>0</v>
      </c>
    </row>
    <row r="2921" spans="1:36" x14ac:dyDescent="0.25">
      <c r="A2921" s="3" t="s">
        <v>149</v>
      </c>
      <c r="B2921" s="3" t="s">
        <v>126</v>
      </c>
      <c r="C2921" s="3" t="s">
        <v>385</v>
      </c>
      <c r="D2921" s="3">
        <v>2018</v>
      </c>
      <c r="E2921" s="3" t="s">
        <v>56</v>
      </c>
      <c r="F2921" t="s">
        <v>20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  <c r="AH2921" t="s">
        <v>13</v>
      </c>
      <c r="AI2921">
        <v>0</v>
      </c>
      <c r="AJ2921">
        <v>0</v>
      </c>
    </row>
    <row r="2922" spans="1:36" x14ac:dyDescent="0.25">
      <c r="A2922" s="3" t="s">
        <v>149</v>
      </c>
      <c r="B2922" s="3" t="s">
        <v>126</v>
      </c>
      <c r="C2922" s="3" t="s">
        <v>385</v>
      </c>
      <c r="D2922" s="3">
        <v>2018</v>
      </c>
      <c r="E2922" s="3" t="s">
        <v>57</v>
      </c>
      <c r="F2922" t="s">
        <v>58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 t="s">
        <v>13</v>
      </c>
      <c r="AI2922">
        <v>0</v>
      </c>
      <c r="AJ2922">
        <v>0</v>
      </c>
    </row>
    <row r="2923" spans="1:36" x14ac:dyDescent="0.25">
      <c r="A2923" s="3" t="s">
        <v>149</v>
      </c>
      <c r="B2923" s="3" t="s">
        <v>126</v>
      </c>
      <c r="C2923" s="3" t="s">
        <v>385</v>
      </c>
      <c r="D2923" s="3">
        <v>2018</v>
      </c>
      <c r="E2923" s="3">
        <v>9</v>
      </c>
      <c r="F2923" t="s">
        <v>59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 t="s">
        <v>13</v>
      </c>
      <c r="AI2923">
        <v>0</v>
      </c>
      <c r="AJ2923">
        <v>0</v>
      </c>
    </row>
    <row r="2924" spans="1:36" x14ac:dyDescent="0.25">
      <c r="A2924" s="3" t="s">
        <v>149</v>
      </c>
      <c r="B2924" s="3" t="s">
        <v>126</v>
      </c>
      <c r="C2924" s="3" t="s">
        <v>385</v>
      </c>
      <c r="D2924" s="3">
        <v>2018</v>
      </c>
      <c r="E2924" s="3">
        <v>10</v>
      </c>
      <c r="F2924" t="s">
        <v>60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42</v>
      </c>
      <c r="AH2924" t="s">
        <v>13</v>
      </c>
      <c r="AI2924">
        <v>0</v>
      </c>
      <c r="AJ2924">
        <v>0</v>
      </c>
    </row>
    <row r="2925" spans="1:36" x14ac:dyDescent="0.25">
      <c r="A2925" s="3" t="s">
        <v>149</v>
      </c>
      <c r="B2925" s="3" t="s">
        <v>126</v>
      </c>
      <c r="C2925" s="3" t="s">
        <v>385</v>
      </c>
      <c r="D2925" s="3">
        <v>2018</v>
      </c>
      <c r="E2925" s="3">
        <v>11</v>
      </c>
      <c r="F2925" t="s">
        <v>61</v>
      </c>
      <c r="G2925">
        <v>0</v>
      </c>
      <c r="H2925">
        <v>0</v>
      </c>
      <c r="I2925">
        <v>0</v>
      </c>
      <c r="J2925">
        <v>20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20</v>
      </c>
      <c r="AF2925">
        <v>20</v>
      </c>
      <c r="AG2925">
        <v>53</v>
      </c>
      <c r="AH2925" t="s">
        <v>160</v>
      </c>
      <c r="AI2925">
        <v>0</v>
      </c>
      <c r="AJ2925">
        <v>0</v>
      </c>
    </row>
    <row r="2926" spans="1:36" x14ac:dyDescent="0.25">
      <c r="A2926" s="3" t="s">
        <v>149</v>
      </c>
      <c r="B2926" s="3" t="s">
        <v>126</v>
      </c>
      <c r="C2926" s="3" t="s">
        <v>385</v>
      </c>
      <c r="D2926" s="3">
        <v>2018</v>
      </c>
      <c r="E2926" s="3" t="s">
        <v>62</v>
      </c>
      <c r="F2926" t="s">
        <v>63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 t="s">
        <v>13</v>
      </c>
      <c r="AI2926">
        <v>0</v>
      </c>
      <c r="AJ2926">
        <v>0</v>
      </c>
    </row>
    <row r="2927" spans="1:36" x14ac:dyDescent="0.25">
      <c r="A2927" s="3" t="s">
        <v>149</v>
      </c>
      <c r="B2927" s="3" t="s">
        <v>126</v>
      </c>
      <c r="C2927" s="3" t="s">
        <v>385</v>
      </c>
      <c r="D2927" s="3">
        <v>2018</v>
      </c>
      <c r="E2927" s="3" t="s">
        <v>64</v>
      </c>
      <c r="F2927" t="s">
        <v>65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 t="s">
        <v>13</v>
      </c>
      <c r="AI2927">
        <v>0</v>
      </c>
      <c r="AJ2927">
        <v>0</v>
      </c>
    </row>
    <row r="2928" spans="1:36" x14ac:dyDescent="0.25">
      <c r="A2928" s="3" t="s">
        <v>149</v>
      </c>
      <c r="B2928" s="3" t="s">
        <v>126</v>
      </c>
      <c r="C2928" s="3" t="s">
        <v>385</v>
      </c>
      <c r="D2928" s="3">
        <v>2018</v>
      </c>
      <c r="E2928" s="3" t="s">
        <v>66</v>
      </c>
      <c r="F2928" t="s">
        <v>20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 t="s">
        <v>13</v>
      </c>
      <c r="AI2928">
        <v>0</v>
      </c>
      <c r="AJ2928">
        <v>0</v>
      </c>
    </row>
    <row r="2929" spans="1:36" x14ac:dyDescent="0.25">
      <c r="A2929" s="3" t="s">
        <v>149</v>
      </c>
      <c r="B2929" s="3" t="s">
        <v>126</v>
      </c>
      <c r="C2929" s="3" t="s">
        <v>385</v>
      </c>
      <c r="D2929" s="3">
        <v>2018</v>
      </c>
      <c r="E2929" s="3" t="s">
        <v>67</v>
      </c>
      <c r="F2929" t="s">
        <v>18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 t="s">
        <v>13</v>
      </c>
      <c r="AI2929">
        <v>0</v>
      </c>
      <c r="AJ2929">
        <v>0</v>
      </c>
    </row>
    <row r="2930" spans="1:36" x14ac:dyDescent="0.25">
      <c r="A2930" s="3" t="s">
        <v>149</v>
      </c>
      <c r="B2930" s="3" t="s">
        <v>126</v>
      </c>
      <c r="C2930" s="3" t="s">
        <v>385</v>
      </c>
      <c r="D2930" s="3">
        <v>2018</v>
      </c>
      <c r="E2930" s="3">
        <v>12</v>
      </c>
      <c r="F2930" t="s">
        <v>68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 t="s">
        <v>13</v>
      </c>
      <c r="AI2930">
        <v>0</v>
      </c>
      <c r="AJ2930">
        <v>0</v>
      </c>
    </row>
    <row r="2931" spans="1:36" x14ac:dyDescent="0.25">
      <c r="A2931" s="3" t="s">
        <v>149</v>
      </c>
      <c r="B2931" s="3" t="s">
        <v>126</v>
      </c>
      <c r="C2931" s="3" t="s">
        <v>385</v>
      </c>
      <c r="D2931" s="3">
        <v>2018</v>
      </c>
      <c r="E2931" s="3" t="s">
        <v>69</v>
      </c>
      <c r="F2931" t="s">
        <v>70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 t="s">
        <v>13</v>
      </c>
      <c r="AI2931">
        <v>0</v>
      </c>
      <c r="AJ2931">
        <v>0</v>
      </c>
    </row>
    <row r="2932" spans="1:36" x14ac:dyDescent="0.25">
      <c r="A2932" s="3" t="s">
        <v>149</v>
      </c>
      <c r="B2932" s="3" t="s">
        <v>126</v>
      </c>
      <c r="C2932" s="3" t="s">
        <v>385</v>
      </c>
      <c r="D2932" s="3">
        <v>2018</v>
      </c>
      <c r="E2932" s="3" t="s">
        <v>71</v>
      </c>
      <c r="F2932" t="s">
        <v>72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 t="s">
        <v>13</v>
      </c>
      <c r="AI2932">
        <v>0</v>
      </c>
      <c r="AJ2932">
        <v>0</v>
      </c>
    </row>
    <row r="2933" spans="1:36" x14ac:dyDescent="0.25">
      <c r="A2933" s="3" t="s">
        <v>149</v>
      </c>
      <c r="B2933" s="3" t="s">
        <v>126</v>
      </c>
      <c r="C2933" s="3" t="s">
        <v>385</v>
      </c>
      <c r="D2933" s="3">
        <v>2018</v>
      </c>
      <c r="E2933" s="3" t="s">
        <v>73</v>
      </c>
      <c r="F2933" t="s">
        <v>16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 t="s">
        <v>13</v>
      </c>
      <c r="AI2933">
        <v>0</v>
      </c>
      <c r="AJ2933">
        <v>0</v>
      </c>
    </row>
    <row r="2934" spans="1:36" x14ac:dyDescent="0.25">
      <c r="A2934" s="3" t="s">
        <v>149</v>
      </c>
      <c r="B2934" s="3" t="s">
        <v>126</v>
      </c>
      <c r="C2934" s="3" t="s">
        <v>385</v>
      </c>
      <c r="D2934" s="3">
        <v>2018</v>
      </c>
      <c r="E2934" s="3" t="s">
        <v>74</v>
      </c>
      <c r="F2934" t="s">
        <v>20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 t="s">
        <v>13</v>
      </c>
      <c r="AI2934">
        <v>0</v>
      </c>
      <c r="AJ2934">
        <v>0</v>
      </c>
    </row>
    <row r="2935" spans="1:36" x14ac:dyDescent="0.25">
      <c r="A2935" s="3" t="s">
        <v>149</v>
      </c>
      <c r="B2935" s="3" t="s">
        <v>126</v>
      </c>
      <c r="C2935" s="3" t="s">
        <v>385</v>
      </c>
      <c r="D2935" s="3">
        <v>2018</v>
      </c>
      <c r="E2935" s="3">
        <v>0</v>
      </c>
      <c r="F2935" t="s">
        <v>75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</row>
    <row r="2936" spans="1:36" x14ac:dyDescent="0.25">
      <c r="A2936" s="3" t="s">
        <v>149</v>
      </c>
      <c r="B2936" s="3" t="s">
        <v>126</v>
      </c>
      <c r="C2936" s="3" t="s">
        <v>385</v>
      </c>
      <c r="D2936" s="3">
        <v>2018</v>
      </c>
      <c r="E2936" s="3">
        <v>13</v>
      </c>
      <c r="F2936" t="s">
        <v>76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2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2</v>
      </c>
      <c r="AF2936">
        <v>2</v>
      </c>
      <c r="AG2936">
        <v>7</v>
      </c>
      <c r="AH2936" t="s">
        <v>13</v>
      </c>
      <c r="AI2936">
        <v>0</v>
      </c>
      <c r="AJ2936">
        <v>0</v>
      </c>
    </row>
    <row r="2937" spans="1:36" x14ac:dyDescent="0.25">
      <c r="A2937" s="3" t="s">
        <v>149</v>
      </c>
      <c r="B2937" s="3" t="s">
        <v>126</v>
      </c>
      <c r="C2937" s="3" t="s">
        <v>385</v>
      </c>
      <c r="D2937" s="3">
        <v>2018</v>
      </c>
      <c r="E2937" s="3" t="s">
        <v>77</v>
      </c>
      <c r="F2937" t="s">
        <v>78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1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2</v>
      </c>
      <c r="AF2937">
        <v>1</v>
      </c>
      <c r="AG2937">
        <v>6</v>
      </c>
      <c r="AH2937" t="s">
        <v>13</v>
      </c>
      <c r="AI2937">
        <v>0</v>
      </c>
      <c r="AJ2937">
        <v>0</v>
      </c>
    </row>
    <row r="2938" spans="1:36" x14ac:dyDescent="0.25">
      <c r="A2938" s="3" t="s">
        <v>149</v>
      </c>
      <c r="B2938" s="3" t="s">
        <v>126</v>
      </c>
      <c r="C2938" s="3" t="s">
        <v>385</v>
      </c>
      <c r="D2938" s="3">
        <v>2018</v>
      </c>
      <c r="E2938" s="3" t="s">
        <v>79</v>
      </c>
      <c r="F2938" t="s">
        <v>80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1</v>
      </c>
      <c r="O2938">
        <v>0</v>
      </c>
      <c r="P2938">
        <v>1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2</v>
      </c>
      <c r="AG2938">
        <v>11</v>
      </c>
      <c r="AH2938" t="s">
        <v>13</v>
      </c>
      <c r="AI2938">
        <v>0</v>
      </c>
      <c r="AJ2938">
        <v>0</v>
      </c>
    </row>
    <row r="2939" spans="1:36" x14ac:dyDescent="0.25">
      <c r="A2939" s="3" t="s">
        <v>149</v>
      </c>
      <c r="B2939" s="3" t="s">
        <v>126</v>
      </c>
      <c r="C2939" s="3" t="s">
        <v>385</v>
      </c>
      <c r="D2939" s="3">
        <v>2018</v>
      </c>
      <c r="E2939" s="3">
        <v>14</v>
      </c>
      <c r="F2939" t="s">
        <v>81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30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40</v>
      </c>
      <c r="AF2939">
        <v>30</v>
      </c>
      <c r="AG2939">
        <v>91</v>
      </c>
      <c r="AH2939" t="s">
        <v>13</v>
      </c>
      <c r="AI2939">
        <v>0</v>
      </c>
      <c r="AJ2939">
        <v>0</v>
      </c>
    </row>
    <row r="2940" spans="1:36" x14ac:dyDescent="0.25">
      <c r="A2940" s="3" t="s">
        <v>149</v>
      </c>
      <c r="B2940" s="3" t="s">
        <v>126</v>
      </c>
      <c r="C2940" s="3" t="s">
        <v>385</v>
      </c>
      <c r="D2940" s="3">
        <v>2018</v>
      </c>
      <c r="E2940" s="3" t="s">
        <v>82</v>
      </c>
      <c r="F2940" t="s">
        <v>83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30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20</v>
      </c>
      <c r="AF2940">
        <v>30</v>
      </c>
      <c r="AG2940">
        <v>68</v>
      </c>
      <c r="AH2940" t="s">
        <v>13</v>
      </c>
      <c r="AI2940">
        <v>0</v>
      </c>
      <c r="AJ2940">
        <v>0</v>
      </c>
    </row>
    <row r="2941" spans="1:36" x14ac:dyDescent="0.25">
      <c r="A2941" s="3" t="s">
        <v>149</v>
      </c>
      <c r="B2941" s="3" t="s">
        <v>126</v>
      </c>
      <c r="C2941" s="3" t="s">
        <v>385</v>
      </c>
      <c r="D2941" s="3">
        <v>2018</v>
      </c>
      <c r="E2941" s="3" t="s">
        <v>84</v>
      </c>
      <c r="F2941" t="s">
        <v>85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20</v>
      </c>
      <c r="AF2941">
        <v>0</v>
      </c>
      <c r="AG2941">
        <v>21</v>
      </c>
      <c r="AH2941" t="s">
        <v>13</v>
      </c>
      <c r="AI2941">
        <v>0</v>
      </c>
      <c r="AJ2941">
        <v>0</v>
      </c>
    </row>
    <row r="2942" spans="1:36" x14ac:dyDescent="0.25">
      <c r="A2942" s="3" t="s">
        <v>149</v>
      </c>
      <c r="B2942" s="3" t="s">
        <v>126</v>
      </c>
      <c r="C2942" s="3" t="s">
        <v>385</v>
      </c>
      <c r="D2942" s="3">
        <v>2018</v>
      </c>
      <c r="E2942" s="3" t="s">
        <v>86</v>
      </c>
      <c r="F2942" t="s">
        <v>87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4</v>
      </c>
      <c r="AH2942" t="s">
        <v>13</v>
      </c>
      <c r="AI2942">
        <v>0</v>
      </c>
      <c r="AJ2942">
        <v>0</v>
      </c>
    </row>
    <row r="2943" spans="1:36" x14ac:dyDescent="0.25">
      <c r="A2943" s="3" t="s">
        <v>149</v>
      </c>
      <c r="B2943" s="3" t="s">
        <v>126</v>
      </c>
      <c r="C2943" s="3" t="s">
        <v>385</v>
      </c>
      <c r="D2943" s="3">
        <v>2018</v>
      </c>
      <c r="E2943" s="3" t="s">
        <v>88</v>
      </c>
      <c r="F2943" t="s">
        <v>89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 t="s">
        <v>13</v>
      </c>
      <c r="AI2943">
        <v>0</v>
      </c>
      <c r="AJ2943">
        <v>0</v>
      </c>
    </row>
    <row r="2944" spans="1:36" x14ac:dyDescent="0.25">
      <c r="A2944" s="3" t="s">
        <v>149</v>
      </c>
      <c r="B2944" s="3" t="s">
        <v>126</v>
      </c>
      <c r="C2944" s="3" t="s">
        <v>385</v>
      </c>
      <c r="D2944" s="3">
        <v>2018</v>
      </c>
      <c r="E2944" s="3" t="s">
        <v>90</v>
      </c>
      <c r="F2944" t="s">
        <v>91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 t="s">
        <v>13</v>
      </c>
      <c r="AI2944">
        <v>0</v>
      </c>
      <c r="AJ2944">
        <v>0</v>
      </c>
    </row>
    <row r="2945" spans="1:36" x14ac:dyDescent="0.25">
      <c r="A2945" s="3" t="s">
        <v>149</v>
      </c>
      <c r="B2945" s="3" t="s">
        <v>126</v>
      </c>
      <c r="C2945" s="3" t="s">
        <v>385</v>
      </c>
      <c r="D2945" s="3">
        <v>2018</v>
      </c>
      <c r="E2945" s="3" t="s">
        <v>92</v>
      </c>
      <c r="F2945" t="s">
        <v>93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 t="s">
        <v>13</v>
      </c>
      <c r="AI2945">
        <v>0</v>
      </c>
      <c r="AJ2945">
        <v>0</v>
      </c>
    </row>
    <row r="2946" spans="1:36" x14ac:dyDescent="0.25">
      <c r="A2946" s="3" t="s">
        <v>149</v>
      </c>
      <c r="B2946" s="3" t="s">
        <v>126</v>
      </c>
      <c r="C2946" s="3" t="s">
        <v>385</v>
      </c>
      <c r="D2946" s="3">
        <v>2018</v>
      </c>
      <c r="E2946" s="3">
        <v>15</v>
      </c>
      <c r="F2946" t="s">
        <v>94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3</v>
      </c>
      <c r="AF2946">
        <v>0</v>
      </c>
      <c r="AG2946">
        <v>2</v>
      </c>
      <c r="AH2946" t="s">
        <v>13</v>
      </c>
      <c r="AI2946">
        <v>0</v>
      </c>
      <c r="AJ2946">
        <v>0</v>
      </c>
    </row>
    <row r="2947" spans="1:36" x14ac:dyDescent="0.25">
      <c r="A2947" s="3" t="s">
        <v>149</v>
      </c>
      <c r="B2947" s="3" t="s">
        <v>126</v>
      </c>
      <c r="C2947" s="3" t="s">
        <v>385</v>
      </c>
      <c r="D2947" s="3">
        <v>2018</v>
      </c>
      <c r="E2947" s="3" t="s">
        <v>95</v>
      </c>
      <c r="F2947" t="s">
        <v>96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1</v>
      </c>
      <c r="AF2947">
        <v>0</v>
      </c>
      <c r="AG2947">
        <v>1</v>
      </c>
      <c r="AH2947" t="s">
        <v>13</v>
      </c>
      <c r="AI2947">
        <v>0</v>
      </c>
      <c r="AJ2947">
        <v>0</v>
      </c>
    </row>
    <row r="2948" spans="1:36" x14ac:dyDescent="0.25">
      <c r="A2948" s="3" t="s">
        <v>149</v>
      </c>
      <c r="B2948" s="3" t="s">
        <v>126</v>
      </c>
      <c r="C2948" s="3" t="s">
        <v>385</v>
      </c>
      <c r="D2948" s="3">
        <v>2018</v>
      </c>
      <c r="E2948" s="3">
        <v>0</v>
      </c>
      <c r="F2948" t="s">
        <v>97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</row>
    <row r="2949" spans="1:36" x14ac:dyDescent="0.25">
      <c r="A2949" s="3" t="s">
        <v>149</v>
      </c>
      <c r="B2949" s="3" t="s">
        <v>126</v>
      </c>
      <c r="C2949" s="3" t="s">
        <v>385</v>
      </c>
      <c r="D2949" s="3">
        <v>2018</v>
      </c>
      <c r="E2949" s="3">
        <v>0</v>
      </c>
      <c r="F2949" t="s">
        <v>98</v>
      </c>
      <c r="G2949">
        <v>0</v>
      </c>
      <c r="H2949">
        <v>6</v>
      </c>
      <c r="I2949">
        <v>0</v>
      </c>
      <c r="J2949">
        <v>29</v>
      </c>
      <c r="K2949">
        <v>0</v>
      </c>
      <c r="L2949">
        <v>3</v>
      </c>
      <c r="M2949">
        <v>0</v>
      </c>
      <c r="N2949">
        <v>1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45</v>
      </c>
      <c r="AF2949">
        <v>39</v>
      </c>
      <c r="AG2949">
        <v>106</v>
      </c>
      <c r="AH2949" t="s">
        <v>13</v>
      </c>
      <c r="AI2949">
        <v>0</v>
      </c>
      <c r="AJ2949">
        <v>0</v>
      </c>
    </row>
    <row r="2950" spans="1:36" x14ac:dyDescent="0.25">
      <c r="A2950" s="3" t="s">
        <v>149</v>
      </c>
      <c r="B2950" s="3" t="s">
        <v>126</v>
      </c>
      <c r="C2950" s="3" t="s">
        <v>385</v>
      </c>
      <c r="D2950" s="3">
        <v>2018</v>
      </c>
      <c r="E2950" s="3">
        <v>0</v>
      </c>
      <c r="F2950" t="s">
        <v>99</v>
      </c>
      <c r="G2950">
        <v>0</v>
      </c>
      <c r="H2950">
        <v>6</v>
      </c>
      <c r="I2950">
        <v>0</v>
      </c>
      <c r="J2950">
        <v>11</v>
      </c>
      <c r="K2950">
        <v>0</v>
      </c>
      <c r="L2950">
        <v>3</v>
      </c>
      <c r="M2950">
        <v>0</v>
      </c>
      <c r="N2950">
        <v>1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34</v>
      </c>
      <c r="AF2950">
        <v>21</v>
      </c>
      <c r="AG2950">
        <v>60</v>
      </c>
      <c r="AH2950" t="s">
        <v>13</v>
      </c>
      <c r="AI2950">
        <v>0</v>
      </c>
      <c r="AJ2950">
        <v>0</v>
      </c>
    </row>
    <row r="2951" spans="1:36" x14ac:dyDescent="0.25">
      <c r="A2951" s="3" t="s">
        <v>149</v>
      </c>
      <c r="B2951" s="3" t="s">
        <v>126</v>
      </c>
      <c r="C2951" s="3" t="s">
        <v>385</v>
      </c>
      <c r="D2951" s="3">
        <v>2018</v>
      </c>
      <c r="E2951" s="3">
        <v>0</v>
      </c>
      <c r="F2951" t="s">
        <v>100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 t="s">
        <v>13</v>
      </c>
      <c r="AI2951">
        <v>0</v>
      </c>
      <c r="AJ2951">
        <v>0</v>
      </c>
    </row>
    <row r="2952" spans="1:36" x14ac:dyDescent="0.25">
      <c r="A2952" s="3" t="s">
        <v>149</v>
      </c>
      <c r="B2952" s="3" t="s">
        <v>126</v>
      </c>
      <c r="C2952" s="3" t="s">
        <v>385</v>
      </c>
      <c r="D2952" s="3">
        <v>2018</v>
      </c>
      <c r="E2952" s="3">
        <v>0</v>
      </c>
      <c r="F2952" t="s">
        <v>101</v>
      </c>
      <c r="G2952">
        <v>0</v>
      </c>
      <c r="H2952">
        <v>6</v>
      </c>
      <c r="I2952">
        <v>0</v>
      </c>
      <c r="J2952">
        <v>9</v>
      </c>
      <c r="K2952">
        <v>0</v>
      </c>
      <c r="L2952">
        <v>3</v>
      </c>
      <c r="M2952">
        <v>0</v>
      </c>
      <c r="N2952">
        <v>1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25</v>
      </c>
      <c r="AF2952">
        <v>19</v>
      </c>
      <c r="AG2952">
        <v>100</v>
      </c>
      <c r="AH2952" t="s">
        <v>13</v>
      </c>
      <c r="AI2952">
        <v>0</v>
      </c>
      <c r="AJ2952">
        <v>0</v>
      </c>
    </row>
    <row r="2953" spans="1:36" x14ac:dyDescent="0.25">
      <c r="A2953" s="3" t="s">
        <v>149</v>
      </c>
      <c r="B2953" s="3" t="s">
        <v>126</v>
      </c>
      <c r="C2953" s="3" t="s">
        <v>385</v>
      </c>
      <c r="D2953" s="3">
        <v>2018</v>
      </c>
      <c r="E2953" s="3">
        <v>0</v>
      </c>
      <c r="F2953" t="s">
        <v>102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30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40</v>
      </c>
      <c r="AF2953">
        <v>30</v>
      </c>
      <c r="AG2953">
        <v>91</v>
      </c>
      <c r="AH2953" t="s">
        <v>13</v>
      </c>
      <c r="AI2953">
        <v>0</v>
      </c>
      <c r="AJ2953">
        <v>0</v>
      </c>
    </row>
    <row r="2954" spans="1:36" x14ac:dyDescent="0.25">
      <c r="A2954" s="3" t="s">
        <v>149</v>
      </c>
      <c r="B2954" s="3" t="s">
        <v>126</v>
      </c>
      <c r="C2954" s="3" t="s">
        <v>385</v>
      </c>
      <c r="D2954" s="3">
        <v>2018</v>
      </c>
      <c r="E2954" s="3">
        <v>0</v>
      </c>
      <c r="F2954" t="s">
        <v>103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1</v>
      </c>
      <c r="AF2954">
        <v>0</v>
      </c>
      <c r="AG2954">
        <v>1</v>
      </c>
      <c r="AH2954" t="s">
        <v>13</v>
      </c>
      <c r="AI2954">
        <v>0</v>
      </c>
      <c r="AJ2954">
        <v>0</v>
      </c>
    </row>
    <row r="2955" spans="1:36" x14ac:dyDescent="0.25">
      <c r="A2955" s="3" t="s">
        <v>149</v>
      </c>
      <c r="B2955" s="3" t="s">
        <v>126</v>
      </c>
      <c r="C2955" s="3" t="s">
        <v>385</v>
      </c>
      <c r="D2955" s="3">
        <v>2018</v>
      </c>
      <c r="E2955" s="3">
        <v>0</v>
      </c>
      <c r="F2955" t="s">
        <v>104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</row>
    <row r="2956" spans="1:36" x14ac:dyDescent="0.25">
      <c r="A2956" s="3" t="s">
        <v>149</v>
      </c>
      <c r="B2956" s="3" t="s">
        <v>126</v>
      </c>
      <c r="C2956" s="3" t="s">
        <v>385</v>
      </c>
      <c r="D2956" s="3">
        <v>2018</v>
      </c>
      <c r="E2956" s="3">
        <v>16</v>
      </c>
      <c r="F2956" t="s">
        <v>387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5</v>
      </c>
      <c r="AF2956">
        <v>0</v>
      </c>
      <c r="AG2956">
        <v>0</v>
      </c>
      <c r="AH2956" t="s">
        <v>13</v>
      </c>
      <c r="AI2956">
        <v>0</v>
      </c>
      <c r="AJ2956">
        <v>0</v>
      </c>
    </row>
    <row r="2957" spans="1:36" x14ac:dyDescent="0.25">
      <c r="A2957" s="3" t="s">
        <v>149</v>
      </c>
      <c r="B2957" s="3" t="s">
        <v>126</v>
      </c>
      <c r="C2957" s="3" t="s">
        <v>385</v>
      </c>
      <c r="D2957" s="3">
        <v>2018</v>
      </c>
      <c r="E2957" s="3">
        <v>17</v>
      </c>
      <c r="F2957" t="s">
        <v>388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500</v>
      </c>
      <c r="AF2957">
        <v>0</v>
      </c>
      <c r="AG2957">
        <v>0</v>
      </c>
      <c r="AH2957" t="s">
        <v>13</v>
      </c>
      <c r="AI2957">
        <v>0</v>
      </c>
      <c r="AJ2957">
        <v>0</v>
      </c>
    </row>
    <row r="2958" spans="1:36" x14ac:dyDescent="0.25">
      <c r="A2958" s="3" t="s">
        <v>149</v>
      </c>
      <c r="B2958" s="3" t="s">
        <v>126</v>
      </c>
      <c r="C2958" s="3" t="s">
        <v>385</v>
      </c>
      <c r="D2958" s="3">
        <v>2018</v>
      </c>
      <c r="E2958" s="3">
        <v>18</v>
      </c>
      <c r="F2958" t="s">
        <v>389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50</v>
      </c>
      <c r="O2958">
        <v>0</v>
      </c>
      <c r="P2958">
        <v>300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50</v>
      </c>
      <c r="AF2958">
        <v>350</v>
      </c>
      <c r="AG2958">
        <v>350</v>
      </c>
      <c r="AH2958" t="s">
        <v>13</v>
      </c>
      <c r="AI2958">
        <v>0</v>
      </c>
      <c r="AJ2958">
        <v>0</v>
      </c>
    </row>
    <row r="2959" spans="1:36" x14ac:dyDescent="0.25">
      <c r="A2959" s="3" t="s">
        <v>149</v>
      </c>
      <c r="B2959" s="3" t="s">
        <v>126</v>
      </c>
      <c r="C2959" s="3" t="s">
        <v>385</v>
      </c>
      <c r="D2959" s="3">
        <v>2018</v>
      </c>
      <c r="E2959" s="3">
        <v>19</v>
      </c>
      <c r="F2959" t="s">
        <v>390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 t="s">
        <v>13</v>
      </c>
      <c r="AI2959">
        <v>0</v>
      </c>
      <c r="AJ2959">
        <v>0</v>
      </c>
    </row>
    <row r="2960" spans="1:36" x14ac:dyDescent="0.25">
      <c r="A2960" s="3" t="s">
        <v>149</v>
      </c>
      <c r="B2960" s="3" t="s">
        <v>126</v>
      </c>
      <c r="C2960" s="3" t="s">
        <v>385</v>
      </c>
      <c r="D2960" s="3">
        <v>2018</v>
      </c>
      <c r="E2960" s="3">
        <v>20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 t="s">
        <v>13</v>
      </c>
      <c r="AI2960">
        <v>0</v>
      </c>
      <c r="AJ2960">
        <v>0</v>
      </c>
    </row>
    <row r="2961" spans="1:36" x14ac:dyDescent="0.25">
      <c r="A2961" s="3" t="s">
        <v>149</v>
      </c>
      <c r="B2961" s="3" t="s">
        <v>126</v>
      </c>
      <c r="C2961" s="3" t="s">
        <v>385</v>
      </c>
      <c r="D2961" s="3">
        <v>2018</v>
      </c>
      <c r="E2961" s="3">
        <v>21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 t="s">
        <v>13</v>
      </c>
      <c r="AI2961">
        <v>0</v>
      </c>
      <c r="AJ2961">
        <v>0</v>
      </c>
    </row>
    <row r="2962" spans="1:36" x14ac:dyDescent="0.25">
      <c r="A2962" s="3" t="s">
        <v>149</v>
      </c>
      <c r="B2962" s="3" t="s">
        <v>126</v>
      </c>
      <c r="C2962" s="3" t="s">
        <v>385</v>
      </c>
      <c r="D2962" s="3">
        <v>2018</v>
      </c>
      <c r="E2962" s="3">
        <v>22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 t="s">
        <v>13</v>
      </c>
      <c r="AI2962">
        <v>0</v>
      </c>
      <c r="AJ2962">
        <v>0</v>
      </c>
    </row>
    <row r="2963" spans="1:36" x14ac:dyDescent="0.25">
      <c r="A2963" s="3" t="s">
        <v>149</v>
      </c>
      <c r="B2963" s="3" t="s">
        <v>126</v>
      </c>
      <c r="C2963" s="3" t="s">
        <v>385</v>
      </c>
      <c r="D2963" s="3">
        <v>2018</v>
      </c>
      <c r="E2963" s="3">
        <v>23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 t="s">
        <v>13</v>
      </c>
      <c r="AI2963">
        <v>0</v>
      </c>
      <c r="AJ2963">
        <v>0</v>
      </c>
    </row>
    <row r="2964" spans="1:36" x14ac:dyDescent="0.25">
      <c r="A2964" s="3" t="s">
        <v>149</v>
      </c>
      <c r="B2964" s="3" t="s">
        <v>126</v>
      </c>
      <c r="C2964" s="3" t="s">
        <v>385</v>
      </c>
      <c r="D2964" s="3">
        <v>2018</v>
      </c>
      <c r="E2964" s="3">
        <v>24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 t="s">
        <v>13</v>
      </c>
      <c r="AI2964">
        <v>0</v>
      </c>
      <c r="AJ2964">
        <v>0</v>
      </c>
    </row>
    <row r="2965" spans="1:36" x14ac:dyDescent="0.25">
      <c r="A2965" s="3" t="s">
        <v>149</v>
      </c>
      <c r="B2965" s="3" t="s">
        <v>126</v>
      </c>
      <c r="C2965" s="3" t="s">
        <v>385</v>
      </c>
      <c r="D2965" s="3">
        <v>2018</v>
      </c>
      <c r="E2965" s="3">
        <v>25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 t="s">
        <v>13</v>
      </c>
      <c r="AI2965">
        <v>0</v>
      </c>
      <c r="AJ2965">
        <v>0</v>
      </c>
    </row>
    <row r="2966" spans="1:36" x14ac:dyDescent="0.25">
      <c r="A2966" s="3" t="s">
        <v>149</v>
      </c>
      <c r="B2966" s="3" t="s">
        <v>427</v>
      </c>
      <c r="C2966" s="3" t="s">
        <v>418</v>
      </c>
      <c r="D2966" s="3">
        <v>2018</v>
      </c>
      <c r="E2966" s="3">
        <v>0</v>
      </c>
      <c r="F2966" t="s">
        <v>12</v>
      </c>
      <c r="I2966">
        <v>0</v>
      </c>
      <c r="J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</row>
    <row r="2967" spans="1:36" x14ac:dyDescent="0.25">
      <c r="A2967" s="3" t="s">
        <v>149</v>
      </c>
      <c r="B2967" s="3" t="s">
        <v>427</v>
      </c>
      <c r="C2967" s="3" t="s">
        <v>418</v>
      </c>
      <c r="D2967" s="3">
        <v>2018</v>
      </c>
      <c r="E2967" s="3">
        <v>1</v>
      </c>
      <c r="F2967" t="s">
        <v>14</v>
      </c>
      <c r="I2967">
        <v>0</v>
      </c>
      <c r="J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 t="s">
        <v>13</v>
      </c>
      <c r="AI2967">
        <v>0</v>
      </c>
      <c r="AJ2967">
        <v>0</v>
      </c>
    </row>
    <row r="2968" spans="1:36" x14ac:dyDescent="0.25">
      <c r="A2968" s="3" t="s">
        <v>149</v>
      </c>
      <c r="B2968" s="3" t="s">
        <v>427</v>
      </c>
      <c r="C2968" s="3" t="s">
        <v>418</v>
      </c>
      <c r="D2968" s="3">
        <v>2018</v>
      </c>
      <c r="E2968" s="3" t="s">
        <v>15</v>
      </c>
      <c r="F2968" t="s">
        <v>16</v>
      </c>
      <c r="I2968">
        <v>0</v>
      </c>
      <c r="J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 t="s">
        <v>13</v>
      </c>
      <c r="AI2968">
        <v>0</v>
      </c>
      <c r="AJ2968">
        <v>0</v>
      </c>
    </row>
    <row r="2969" spans="1:36" x14ac:dyDescent="0.25">
      <c r="A2969" s="3" t="s">
        <v>149</v>
      </c>
      <c r="B2969" s="3" t="s">
        <v>427</v>
      </c>
      <c r="C2969" s="3" t="s">
        <v>418</v>
      </c>
      <c r="D2969" s="3">
        <v>2018</v>
      </c>
      <c r="E2969" s="3" t="s">
        <v>17</v>
      </c>
      <c r="F2969" t="s">
        <v>18</v>
      </c>
      <c r="I2969">
        <v>0</v>
      </c>
      <c r="J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 t="s">
        <v>13</v>
      </c>
      <c r="AI2969">
        <v>0</v>
      </c>
      <c r="AJ2969">
        <v>0</v>
      </c>
    </row>
    <row r="2970" spans="1:36" x14ac:dyDescent="0.25">
      <c r="A2970" s="3" t="s">
        <v>149</v>
      </c>
      <c r="B2970" s="3" t="s">
        <v>427</v>
      </c>
      <c r="C2970" s="3" t="s">
        <v>418</v>
      </c>
      <c r="D2970" s="3">
        <v>2018</v>
      </c>
      <c r="E2970" s="3" t="s">
        <v>19</v>
      </c>
      <c r="F2970" t="s">
        <v>20</v>
      </c>
      <c r="I2970">
        <v>0</v>
      </c>
      <c r="J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 t="s">
        <v>13</v>
      </c>
      <c r="AI2970">
        <v>0</v>
      </c>
      <c r="AJ2970">
        <v>0</v>
      </c>
    </row>
    <row r="2971" spans="1:36" x14ac:dyDescent="0.25">
      <c r="A2971" s="3" t="s">
        <v>149</v>
      </c>
      <c r="B2971" s="3" t="s">
        <v>427</v>
      </c>
      <c r="C2971" s="3" t="s">
        <v>418</v>
      </c>
      <c r="D2971" s="3">
        <v>2018</v>
      </c>
      <c r="E2971" s="3">
        <v>2</v>
      </c>
      <c r="F2971" t="s">
        <v>21</v>
      </c>
      <c r="I2971">
        <v>0</v>
      </c>
      <c r="J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 t="s">
        <v>13</v>
      </c>
      <c r="AI2971">
        <v>0</v>
      </c>
      <c r="AJ2971">
        <v>0</v>
      </c>
    </row>
    <row r="2972" spans="1:36" x14ac:dyDescent="0.25">
      <c r="A2972" s="3" t="s">
        <v>149</v>
      </c>
      <c r="B2972" s="3" t="s">
        <v>427</v>
      </c>
      <c r="C2972" s="3" t="s">
        <v>418</v>
      </c>
      <c r="D2972" s="3">
        <v>2018</v>
      </c>
      <c r="E2972" s="3" t="s">
        <v>22</v>
      </c>
      <c r="F2972" t="s">
        <v>16</v>
      </c>
      <c r="I2972">
        <v>0</v>
      </c>
      <c r="J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 t="s">
        <v>13</v>
      </c>
      <c r="AI2972">
        <v>0</v>
      </c>
      <c r="AJ2972">
        <v>0</v>
      </c>
    </row>
    <row r="2973" spans="1:36" x14ac:dyDescent="0.25">
      <c r="A2973" s="3" t="s">
        <v>149</v>
      </c>
      <c r="B2973" s="3" t="s">
        <v>427</v>
      </c>
      <c r="C2973" s="3" t="s">
        <v>418</v>
      </c>
      <c r="D2973" s="3">
        <v>2018</v>
      </c>
      <c r="E2973" s="3" t="s">
        <v>23</v>
      </c>
      <c r="F2973" t="s">
        <v>20</v>
      </c>
      <c r="I2973">
        <v>0</v>
      </c>
      <c r="J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 t="s">
        <v>13</v>
      </c>
      <c r="AI2973">
        <v>0</v>
      </c>
      <c r="AJ2973">
        <v>0</v>
      </c>
    </row>
    <row r="2974" spans="1:36" x14ac:dyDescent="0.25">
      <c r="A2974" s="3" t="s">
        <v>149</v>
      </c>
      <c r="B2974" s="3" t="s">
        <v>427</v>
      </c>
      <c r="C2974" s="3" t="s">
        <v>418</v>
      </c>
      <c r="D2974" s="3">
        <v>2018</v>
      </c>
      <c r="E2974" s="3">
        <v>3</v>
      </c>
      <c r="F2974" t="s">
        <v>24</v>
      </c>
      <c r="I2974">
        <v>0</v>
      </c>
      <c r="J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 t="s">
        <v>13</v>
      </c>
      <c r="AI2974">
        <v>0</v>
      </c>
      <c r="AJ2974">
        <v>0</v>
      </c>
    </row>
    <row r="2975" spans="1:36" x14ac:dyDescent="0.25">
      <c r="A2975" s="3" t="s">
        <v>149</v>
      </c>
      <c r="B2975" s="3" t="s">
        <v>427</v>
      </c>
      <c r="C2975" s="3" t="s">
        <v>418</v>
      </c>
      <c r="D2975" s="3">
        <v>2018</v>
      </c>
      <c r="E2975" s="3" t="s">
        <v>25</v>
      </c>
      <c r="F2975" t="s">
        <v>16</v>
      </c>
      <c r="I2975">
        <v>0</v>
      </c>
      <c r="J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 t="s">
        <v>13</v>
      </c>
      <c r="AI2975">
        <v>0</v>
      </c>
      <c r="AJ2975">
        <v>0</v>
      </c>
    </row>
    <row r="2976" spans="1:36" x14ac:dyDescent="0.25">
      <c r="A2976" s="3" t="s">
        <v>149</v>
      </c>
      <c r="B2976" s="3" t="s">
        <v>427</v>
      </c>
      <c r="C2976" s="3" t="s">
        <v>418</v>
      </c>
      <c r="D2976" s="3">
        <v>2018</v>
      </c>
      <c r="E2976" s="3" t="s">
        <v>26</v>
      </c>
      <c r="F2976" t="s">
        <v>20</v>
      </c>
      <c r="I2976">
        <v>0</v>
      </c>
      <c r="J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 t="s">
        <v>13</v>
      </c>
      <c r="AI2976">
        <v>0</v>
      </c>
      <c r="AJ2976">
        <v>0</v>
      </c>
    </row>
    <row r="2977" spans="1:36" x14ac:dyDescent="0.25">
      <c r="A2977" s="3" t="s">
        <v>149</v>
      </c>
      <c r="B2977" s="3" t="s">
        <v>427</v>
      </c>
      <c r="C2977" s="3" t="s">
        <v>418</v>
      </c>
      <c r="D2977" s="3">
        <v>2018</v>
      </c>
      <c r="E2977" s="3">
        <v>4</v>
      </c>
      <c r="F2977" t="s">
        <v>27</v>
      </c>
      <c r="I2977">
        <v>0</v>
      </c>
      <c r="J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 t="s">
        <v>13</v>
      </c>
      <c r="AI2977">
        <v>0</v>
      </c>
      <c r="AJ2977">
        <v>0</v>
      </c>
    </row>
    <row r="2978" spans="1:36" x14ac:dyDescent="0.25">
      <c r="A2978" s="3" t="s">
        <v>149</v>
      </c>
      <c r="B2978" s="3" t="s">
        <v>427</v>
      </c>
      <c r="C2978" s="3" t="s">
        <v>418</v>
      </c>
      <c r="D2978" s="3">
        <v>2018</v>
      </c>
      <c r="E2978" s="3" t="s">
        <v>28</v>
      </c>
      <c r="F2978" t="s">
        <v>16</v>
      </c>
      <c r="I2978">
        <v>0</v>
      </c>
      <c r="J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 t="s">
        <v>13</v>
      </c>
      <c r="AI2978">
        <v>0</v>
      </c>
      <c r="AJ2978">
        <v>0</v>
      </c>
    </row>
    <row r="2979" spans="1:36" x14ac:dyDescent="0.25">
      <c r="A2979" s="3" t="s">
        <v>149</v>
      </c>
      <c r="B2979" s="3" t="s">
        <v>427</v>
      </c>
      <c r="C2979" s="3" t="s">
        <v>418</v>
      </c>
      <c r="D2979" s="3">
        <v>2018</v>
      </c>
      <c r="E2979" s="3" t="s">
        <v>29</v>
      </c>
      <c r="F2979" t="s">
        <v>20</v>
      </c>
      <c r="I2979">
        <v>0</v>
      </c>
      <c r="J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 t="s">
        <v>13</v>
      </c>
      <c r="AI2979">
        <v>0</v>
      </c>
      <c r="AJ2979">
        <v>0</v>
      </c>
    </row>
    <row r="2980" spans="1:36" x14ac:dyDescent="0.25">
      <c r="A2980" s="3" t="s">
        <v>149</v>
      </c>
      <c r="B2980" s="3" t="s">
        <v>427</v>
      </c>
      <c r="C2980" s="3" t="s">
        <v>418</v>
      </c>
      <c r="D2980" s="3">
        <v>2018</v>
      </c>
      <c r="E2980" s="3">
        <v>5</v>
      </c>
      <c r="F2980" t="s">
        <v>30</v>
      </c>
      <c r="I2980">
        <v>7</v>
      </c>
      <c r="J2980">
        <v>7</v>
      </c>
      <c r="M2980">
        <v>7</v>
      </c>
      <c r="N2980">
        <v>0</v>
      </c>
      <c r="O2980">
        <v>22</v>
      </c>
      <c r="P2980">
        <v>15</v>
      </c>
      <c r="Q2980">
        <v>22</v>
      </c>
      <c r="R2980">
        <v>0</v>
      </c>
      <c r="S2980">
        <v>22</v>
      </c>
      <c r="T2980">
        <v>0</v>
      </c>
      <c r="U2980">
        <v>22</v>
      </c>
      <c r="V2980">
        <v>0</v>
      </c>
      <c r="W2980">
        <v>22</v>
      </c>
      <c r="X2980">
        <v>0</v>
      </c>
      <c r="Y2980">
        <v>22</v>
      </c>
      <c r="Z2980">
        <v>0</v>
      </c>
      <c r="AA2980">
        <v>22</v>
      </c>
      <c r="AB2980">
        <v>0</v>
      </c>
      <c r="AC2980">
        <v>22</v>
      </c>
      <c r="AD2980">
        <v>0</v>
      </c>
      <c r="AE2980">
        <v>0</v>
      </c>
      <c r="AF2980">
        <v>22</v>
      </c>
      <c r="AG2980">
        <v>22</v>
      </c>
      <c r="AH2980" t="s">
        <v>13</v>
      </c>
      <c r="AI2980">
        <v>0</v>
      </c>
      <c r="AJ2980">
        <v>0</v>
      </c>
    </row>
    <row r="2981" spans="1:36" x14ac:dyDescent="0.25">
      <c r="A2981" s="3" t="s">
        <v>149</v>
      </c>
      <c r="B2981" s="3" t="s">
        <v>427</v>
      </c>
      <c r="C2981" s="3" t="s">
        <v>418</v>
      </c>
      <c r="D2981" s="3">
        <v>2018</v>
      </c>
      <c r="E2981" s="3" t="s">
        <v>31</v>
      </c>
      <c r="F2981" t="s">
        <v>32</v>
      </c>
      <c r="I2981">
        <v>7</v>
      </c>
      <c r="J2981">
        <v>7</v>
      </c>
      <c r="M2981">
        <v>7</v>
      </c>
      <c r="N2981">
        <v>0</v>
      </c>
      <c r="O2981">
        <v>22</v>
      </c>
      <c r="P2981">
        <v>15</v>
      </c>
      <c r="Q2981">
        <v>22</v>
      </c>
      <c r="R2981">
        <v>0</v>
      </c>
      <c r="S2981">
        <v>22</v>
      </c>
      <c r="T2981">
        <v>0</v>
      </c>
      <c r="U2981">
        <v>22</v>
      </c>
      <c r="V2981">
        <v>0</v>
      </c>
      <c r="W2981">
        <v>22</v>
      </c>
      <c r="X2981">
        <v>0</v>
      </c>
      <c r="Y2981">
        <v>22</v>
      </c>
      <c r="Z2981">
        <v>0</v>
      </c>
      <c r="AA2981">
        <v>22</v>
      </c>
      <c r="AB2981">
        <v>0</v>
      </c>
      <c r="AC2981">
        <v>22</v>
      </c>
      <c r="AD2981">
        <v>0</v>
      </c>
      <c r="AE2981">
        <v>0</v>
      </c>
      <c r="AF2981">
        <v>22</v>
      </c>
      <c r="AG2981">
        <v>22</v>
      </c>
      <c r="AH2981" t="s">
        <v>13</v>
      </c>
      <c r="AI2981">
        <v>0</v>
      </c>
      <c r="AJ2981">
        <v>0</v>
      </c>
    </row>
    <row r="2982" spans="1:36" x14ac:dyDescent="0.25">
      <c r="A2982" s="3" t="s">
        <v>149</v>
      </c>
      <c r="B2982" s="3" t="s">
        <v>427</v>
      </c>
      <c r="C2982" s="3" t="s">
        <v>418</v>
      </c>
      <c r="D2982" s="3">
        <v>2018</v>
      </c>
      <c r="E2982" s="3" t="s">
        <v>33</v>
      </c>
      <c r="F2982" t="s">
        <v>34</v>
      </c>
      <c r="I2982">
        <v>0</v>
      </c>
      <c r="J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>
        <v>0</v>
      </c>
      <c r="AH2982" t="s">
        <v>13</v>
      </c>
      <c r="AI2982">
        <v>0</v>
      </c>
      <c r="AJ2982">
        <v>0</v>
      </c>
    </row>
    <row r="2983" spans="1:36" x14ac:dyDescent="0.25">
      <c r="A2983" s="3" t="s">
        <v>149</v>
      </c>
      <c r="B2983" s="3" t="s">
        <v>427</v>
      </c>
      <c r="C2983" s="3" t="s">
        <v>418</v>
      </c>
      <c r="D2983" s="3">
        <v>2018</v>
      </c>
      <c r="E2983" s="3" t="s">
        <v>35</v>
      </c>
      <c r="F2983" t="s">
        <v>36</v>
      </c>
      <c r="I2983">
        <v>7</v>
      </c>
      <c r="J2983">
        <v>7</v>
      </c>
      <c r="M2983">
        <v>7</v>
      </c>
      <c r="N2983">
        <v>0</v>
      </c>
      <c r="O2983">
        <v>22</v>
      </c>
      <c r="P2983">
        <v>15</v>
      </c>
      <c r="Q2983">
        <v>22</v>
      </c>
      <c r="R2983">
        <v>0</v>
      </c>
      <c r="S2983">
        <v>22</v>
      </c>
      <c r="T2983">
        <v>0</v>
      </c>
      <c r="U2983">
        <v>22</v>
      </c>
      <c r="V2983">
        <v>0</v>
      </c>
      <c r="W2983">
        <v>22</v>
      </c>
      <c r="X2983">
        <v>0</v>
      </c>
      <c r="Y2983">
        <v>22</v>
      </c>
      <c r="Z2983">
        <v>0</v>
      </c>
      <c r="AA2983">
        <v>22</v>
      </c>
      <c r="AB2983">
        <v>0</v>
      </c>
      <c r="AC2983">
        <v>22</v>
      </c>
      <c r="AD2983">
        <v>0</v>
      </c>
      <c r="AE2983">
        <v>0</v>
      </c>
      <c r="AF2983">
        <v>22</v>
      </c>
      <c r="AG2983">
        <v>22</v>
      </c>
      <c r="AH2983" t="s">
        <v>13</v>
      </c>
      <c r="AI2983">
        <v>0</v>
      </c>
      <c r="AJ2983">
        <v>0</v>
      </c>
    </row>
    <row r="2984" spans="1:36" x14ac:dyDescent="0.25">
      <c r="A2984" s="3" t="s">
        <v>149</v>
      </c>
      <c r="B2984" s="3" t="s">
        <v>427</v>
      </c>
      <c r="C2984" s="3" t="s">
        <v>418</v>
      </c>
      <c r="D2984" s="3">
        <v>2018</v>
      </c>
      <c r="E2984" s="3" t="s">
        <v>37</v>
      </c>
      <c r="F2984" t="s">
        <v>38</v>
      </c>
      <c r="I2984">
        <v>7</v>
      </c>
      <c r="J2984">
        <v>7</v>
      </c>
      <c r="M2984">
        <v>7</v>
      </c>
      <c r="N2984">
        <v>0</v>
      </c>
      <c r="O2984">
        <v>22</v>
      </c>
      <c r="P2984">
        <v>15</v>
      </c>
      <c r="Q2984">
        <v>22</v>
      </c>
      <c r="R2984">
        <v>0</v>
      </c>
      <c r="S2984">
        <v>22</v>
      </c>
      <c r="T2984">
        <v>0</v>
      </c>
      <c r="U2984">
        <v>22</v>
      </c>
      <c r="V2984">
        <v>0</v>
      </c>
      <c r="W2984">
        <v>22</v>
      </c>
      <c r="X2984">
        <v>0</v>
      </c>
      <c r="Y2984">
        <v>22</v>
      </c>
      <c r="Z2984">
        <v>0</v>
      </c>
      <c r="AA2984">
        <v>22</v>
      </c>
      <c r="AB2984">
        <v>0</v>
      </c>
      <c r="AC2984">
        <v>22</v>
      </c>
      <c r="AD2984">
        <v>0</v>
      </c>
      <c r="AE2984">
        <v>0</v>
      </c>
      <c r="AF2984">
        <v>22</v>
      </c>
      <c r="AG2984">
        <v>22</v>
      </c>
      <c r="AH2984" t="s">
        <v>13</v>
      </c>
      <c r="AI2984">
        <v>0</v>
      </c>
      <c r="AJ2984">
        <v>0</v>
      </c>
    </row>
    <row r="2985" spans="1:36" x14ac:dyDescent="0.25">
      <c r="A2985" s="3" t="s">
        <v>149</v>
      </c>
      <c r="B2985" s="3" t="s">
        <v>427</v>
      </c>
      <c r="C2985" s="3" t="s">
        <v>418</v>
      </c>
      <c r="D2985" s="3">
        <v>2018</v>
      </c>
      <c r="E2985" s="3" t="s">
        <v>39</v>
      </c>
      <c r="F2985" t="s">
        <v>40</v>
      </c>
      <c r="I2985">
        <v>0</v>
      </c>
      <c r="J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 t="s">
        <v>13</v>
      </c>
      <c r="AI2985">
        <v>0</v>
      </c>
      <c r="AJ2985">
        <v>0</v>
      </c>
    </row>
    <row r="2986" spans="1:36" x14ac:dyDescent="0.25">
      <c r="A2986" s="3" t="s">
        <v>149</v>
      </c>
      <c r="B2986" s="3" t="s">
        <v>427</v>
      </c>
      <c r="C2986" s="3" t="s">
        <v>418</v>
      </c>
      <c r="D2986" s="3">
        <v>2018</v>
      </c>
      <c r="E2986" s="3" t="s">
        <v>41</v>
      </c>
      <c r="F2986" t="s">
        <v>419</v>
      </c>
      <c r="I2986">
        <v>0</v>
      </c>
      <c r="J2986">
        <v>0</v>
      </c>
      <c r="M2986">
        <v>7</v>
      </c>
      <c r="N2986">
        <v>7</v>
      </c>
      <c r="O2986">
        <v>22</v>
      </c>
      <c r="P2986">
        <v>15</v>
      </c>
      <c r="Q2986">
        <v>22</v>
      </c>
      <c r="R2986">
        <v>0</v>
      </c>
      <c r="S2986">
        <v>22</v>
      </c>
      <c r="T2986">
        <v>0</v>
      </c>
      <c r="U2986">
        <v>22</v>
      </c>
      <c r="V2986">
        <v>0</v>
      </c>
      <c r="W2986">
        <v>22</v>
      </c>
      <c r="X2986">
        <v>0</v>
      </c>
      <c r="Y2986">
        <v>22</v>
      </c>
      <c r="Z2986">
        <v>0</v>
      </c>
      <c r="AA2986">
        <v>22</v>
      </c>
      <c r="AB2986">
        <v>0</v>
      </c>
      <c r="AC2986">
        <v>22</v>
      </c>
      <c r="AD2986">
        <v>0</v>
      </c>
      <c r="AE2986">
        <v>0</v>
      </c>
      <c r="AF2986">
        <v>22</v>
      </c>
      <c r="AG2986">
        <v>22</v>
      </c>
      <c r="AH2986" t="s">
        <v>13</v>
      </c>
      <c r="AI2986">
        <v>0</v>
      </c>
      <c r="AJ2986">
        <v>0</v>
      </c>
    </row>
    <row r="2987" spans="1:36" x14ac:dyDescent="0.25">
      <c r="A2987" s="3" t="s">
        <v>149</v>
      </c>
      <c r="B2987" s="3" t="s">
        <v>427</v>
      </c>
      <c r="C2987" s="3" t="s">
        <v>418</v>
      </c>
      <c r="D2987" s="3">
        <v>2018</v>
      </c>
      <c r="E2987" s="3">
        <v>6</v>
      </c>
      <c r="F2987" t="s">
        <v>42</v>
      </c>
      <c r="I2987">
        <v>0</v>
      </c>
      <c r="J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 t="s">
        <v>13</v>
      </c>
      <c r="AI2987">
        <v>0</v>
      </c>
      <c r="AJ2987">
        <v>0</v>
      </c>
    </row>
    <row r="2988" spans="1:36" x14ac:dyDescent="0.25">
      <c r="A2988" s="3" t="s">
        <v>149</v>
      </c>
      <c r="B2988" s="3" t="s">
        <v>427</v>
      </c>
      <c r="C2988" s="3" t="s">
        <v>418</v>
      </c>
      <c r="D2988" s="3">
        <v>2018</v>
      </c>
      <c r="E2988" s="3" t="s">
        <v>43</v>
      </c>
      <c r="F2988" t="s">
        <v>44</v>
      </c>
      <c r="I2988">
        <v>0</v>
      </c>
      <c r="J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 t="s">
        <v>13</v>
      </c>
      <c r="AI2988">
        <v>0</v>
      </c>
      <c r="AJ2988">
        <v>0</v>
      </c>
    </row>
    <row r="2989" spans="1:36" x14ac:dyDescent="0.25">
      <c r="A2989" s="3" t="s">
        <v>149</v>
      </c>
      <c r="B2989" s="3" t="s">
        <v>427</v>
      </c>
      <c r="C2989" s="3" t="s">
        <v>418</v>
      </c>
      <c r="D2989" s="3">
        <v>2018</v>
      </c>
      <c r="E2989" s="3" t="s">
        <v>45</v>
      </c>
      <c r="F2989" t="s">
        <v>46</v>
      </c>
      <c r="I2989">
        <v>0</v>
      </c>
      <c r="J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 t="s">
        <v>13</v>
      </c>
      <c r="AI2989">
        <v>0</v>
      </c>
      <c r="AJ2989">
        <v>0</v>
      </c>
    </row>
    <row r="2990" spans="1:36" x14ac:dyDescent="0.25">
      <c r="A2990" s="3" t="s">
        <v>149</v>
      </c>
      <c r="B2990" s="3" t="s">
        <v>427</v>
      </c>
      <c r="C2990" s="3" t="s">
        <v>418</v>
      </c>
      <c r="D2990" s="3">
        <v>2018</v>
      </c>
      <c r="E2990" s="3" t="s">
        <v>47</v>
      </c>
      <c r="F2990" t="s">
        <v>48</v>
      </c>
      <c r="I2990">
        <v>0</v>
      </c>
      <c r="J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 t="s">
        <v>13</v>
      </c>
      <c r="AI2990">
        <v>0</v>
      </c>
      <c r="AJ2990">
        <v>0</v>
      </c>
    </row>
    <row r="2991" spans="1:36" x14ac:dyDescent="0.25">
      <c r="A2991" s="3" t="s">
        <v>149</v>
      </c>
      <c r="B2991" s="3" t="s">
        <v>427</v>
      </c>
      <c r="C2991" s="3" t="s">
        <v>418</v>
      </c>
      <c r="D2991" s="3">
        <v>2018</v>
      </c>
      <c r="E2991" s="3">
        <v>7</v>
      </c>
      <c r="F2991" t="s">
        <v>49</v>
      </c>
      <c r="I2991">
        <v>7</v>
      </c>
      <c r="J2991">
        <v>7</v>
      </c>
      <c r="M2991">
        <v>7</v>
      </c>
      <c r="N2991">
        <v>0</v>
      </c>
      <c r="O2991">
        <v>22</v>
      </c>
      <c r="P2991">
        <v>15</v>
      </c>
      <c r="Q2991">
        <v>22</v>
      </c>
      <c r="R2991">
        <v>0</v>
      </c>
      <c r="S2991">
        <v>22</v>
      </c>
      <c r="T2991">
        <v>0</v>
      </c>
      <c r="U2991">
        <v>22</v>
      </c>
      <c r="V2991">
        <v>0</v>
      </c>
      <c r="W2991">
        <v>22</v>
      </c>
      <c r="X2991">
        <v>0</v>
      </c>
      <c r="Y2991">
        <v>22</v>
      </c>
      <c r="Z2991">
        <v>0</v>
      </c>
      <c r="AA2991">
        <v>22</v>
      </c>
      <c r="AB2991">
        <v>0</v>
      </c>
      <c r="AC2991">
        <v>22</v>
      </c>
      <c r="AD2991">
        <v>0</v>
      </c>
      <c r="AE2991">
        <v>0</v>
      </c>
      <c r="AF2991">
        <v>22</v>
      </c>
      <c r="AG2991">
        <v>22</v>
      </c>
      <c r="AH2991" t="s">
        <v>13</v>
      </c>
      <c r="AI2991">
        <v>0</v>
      </c>
      <c r="AJ2991">
        <v>0</v>
      </c>
    </row>
    <row r="2992" spans="1:36" x14ac:dyDescent="0.25">
      <c r="A2992" s="3" t="s">
        <v>149</v>
      </c>
      <c r="B2992" s="3" t="s">
        <v>427</v>
      </c>
      <c r="C2992" s="3" t="s">
        <v>418</v>
      </c>
      <c r="D2992" s="3">
        <v>2018</v>
      </c>
      <c r="E2992" s="3" t="s">
        <v>50</v>
      </c>
      <c r="F2992" t="s">
        <v>44</v>
      </c>
      <c r="I2992">
        <v>7</v>
      </c>
      <c r="J2992">
        <v>7</v>
      </c>
      <c r="M2992">
        <v>7</v>
      </c>
      <c r="N2992">
        <v>0</v>
      </c>
      <c r="O2992">
        <v>22</v>
      </c>
      <c r="P2992">
        <v>15</v>
      </c>
      <c r="Q2992">
        <v>22</v>
      </c>
      <c r="R2992">
        <v>0</v>
      </c>
      <c r="S2992">
        <v>22</v>
      </c>
      <c r="T2992">
        <v>0</v>
      </c>
      <c r="U2992">
        <v>22</v>
      </c>
      <c r="V2992">
        <v>0</v>
      </c>
      <c r="W2992">
        <v>22</v>
      </c>
      <c r="X2992">
        <v>0</v>
      </c>
      <c r="Y2992">
        <v>22</v>
      </c>
      <c r="Z2992">
        <v>0</v>
      </c>
      <c r="AA2992">
        <v>22</v>
      </c>
      <c r="AB2992">
        <v>0</v>
      </c>
      <c r="AC2992">
        <v>22</v>
      </c>
      <c r="AD2992">
        <v>0</v>
      </c>
      <c r="AE2992">
        <v>0</v>
      </c>
      <c r="AF2992">
        <v>22</v>
      </c>
      <c r="AG2992">
        <v>22</v>
      </c>
      <c r="AH2992" t="s">
        <v>13</v>
      </c>
      <c r="AI2992">
        <v>0</v>
      </c>
      <c r="AJ2992">
        <v>0</v>
      </c>
    </row>
    <row r="2993" spans="1:36" x14ac:dyDescent="0.25">
      <c r="A2993" s="3" t="s">
        <v>149</v>
      </c>
      <c r="B2993" s="3" t="s">
        <v>427</v>
      </c>
      <c r="C2993" s="3" t="s">
        <v>418</v>
      </c>
      <c r="D2993" s="3">
        <v>2018</v>
      </c>
      <c r="E2993" s="3" t="s">
        <v>51</v>
      </c>
      <c r="F2993" t="s">
        <v>46</v>
      </c>
      <c r="I2993">
        <v>8</v>
      </c>
      <c r="J2993">
        <v>8</v>
      </c>
      <c r="M2993">
        <v>8</v>
      </c>
      <c r="N2993">
        <v>0</v>
      </c>
      <c r="O2993">
        <v>26</v>
      </c>
      <c r="P2993">
        <v>18</v>
      </c>
      <c r="Q2993">
        <v>26</v>
      </c>
      <c r="R2993">
        <v>0</v>
      </c>
      <c r="S2993">
        <v>26</v>
      </c>
      <c r="T2993">
        <v>0</v>
      </c>
      <c r="U2993">
        <v>26</v>
      </c>
      <c r="V2993">
        <v>0</v>
      </c>
      <c r="W2993">
        <v>26</v>
      </c>
      <c r="X2993">
        <v>0</v>
      </c>
      <c r="Y2993">
        <v>26</v>
      </c>
      <c r="Z2993">
        <v>0</v>
      </c>
      <c r="AA2993">
        <v>26</v>
      </c>
      <c r="AB2993">
        <v>0</v>
      </c>
      <c r="AC2993">
        <v>26</v>
      </c>
      <c r="AD2993">
        <v>0</v>
      </c>
      <c r="AE2993">
        <v>0</v>
      </c>
      <c r="AF2993">
        <v>26</v>
      </c>
      <c r="AG2993">
        <v>26</v>
      </c>
      <c r="AH2993" t="s">
        <v>13</v>
      </c>
      <c r="AI2993">
        <v>0</v>
      </c>
      <c r="AJ2993">
        <v>0</v>
      </c>
    </row>
    <row r="2994" spans="1:36" x14ac:dyDescent="0.25">
      <c r="A2994" s="3" t="s">
        <v>149</v>
      </c>
      <c r="B2994" s="3" t="s">
        <v>427</v>
      </c>
      <c r="C2994" s="3" t="s">
        <v>418</v>
      </c>
      <c r="D2994" s="3">
        <v>2018</v>
      </c>
      <c r="E2994" s="3" t="s">
        <v>52</v>
      </c>
      <c r="F2994" t="s">
        <v>53</v>
      </c>
      <c r="I2994">
        <v>0</v>
      </c>
      <c r="J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 t="s">
        <v>13</v>
      </c>
      <c r="AI2994">
        <v>0</v>
      </c>
      <c r="AJ2994">
        <v>0</v>
      </c>
    </row>
    <row r="2995" spans="1:36" x14ac:dyDescent="0.25">
      <c r="A2995" s="3" t="s">
        <v>149</v>
      </c>
      <c r="B2995" s="3" t="s">
        <v>427</v>
      </c>
      <c r="C2995" s="3" t="s">
        <v>418</v>
      </c>
      <c r="D2995" s="3">
        <v>2018</v>
      </c>
      <c r="E2995" s="3">
        <v>8</v>
      </c>
      <c r="F2995" t="s">
        <v>54</v>
      </c>
      <c r="I2995">
        <v>0</v>
      </c>
      <c r="J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 t="s">
        <v>13</v>
      </c>
      <c r="AI2995">
        <v>0</v>
      </c>
      <c r="AJ2995">
        <v>0</v>
      </c>
    </row>
    <row r="2996" spans="1:36" x14ac:dyDescent="0.25">
      <c r="A2996" s="3" t="s">
        <v>149</v>
      </c>
      <c r="B2996" s="3" t="s">
        <v>427</v>
      </c>
      <c r="C2996" s="3" t="s">
        <v>418</v>
      </c>
      <c r="D2996" s="3">
        <v>2018</v>
      </c>
      <c r="E2996" s="3" t="s">
        <v>55</v>
      </c>
      <c r="F2996" t="s">
        <v>16</v>
      </c>
      <c r="I2996">
        <v>0</v>
      </c>
      <c r="J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 t="s">
        <v>13</v>
      </c>
      <c r="AI2996">
        <v>0</v>
      </c>
      <c r="AJ2996">
        <v>0</v>
      </c>
    </row>
    <row r="2997" spans="1:36" x14ac:dyDescent="0.25">
      <c r="A2997" s="3" t="s">
        <v>149</v>
      </c>
      <c r="B2997" s="3" t="s">
        <v>427</v>
      </c>
      <c r="C2997" s="3" t="s">
        <v>418</v>
      </c>
      <c r="D2997" s="3">
        <v>2018</v>
      </c>
      <c r="E2997" s="3" t="s">
        <v>56</v>
      </c>
      <c r="F2997" t="s">
        <v>20</v>
      </c>
      <c r="I2997">
        <v>0</v>
      </c>
      <c r="J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 t="s">
        <v>13</v>
      </c>
      <c r="AI2997">
        <v>0</v>
      </c>
      <c r="AJ2997">
        <v>0</v>
      </c>
    </row>
    <row r="2998" spans="1:36" x14ac:dyDescent="0.25">
      <c r="A2998" s="3" t="s">
        <v>149</v>
      </c>
      <c r="B2998" s="3" t="s">
        <v>427</v>
      </c>
      <c r="C2998" s="3" t="s">
        <v>418</v>
      </c>
      <c r="D2998" s="3">
        <v>2018</v>
      </c>
      <c r="E2998" s="3" t="s">
        <v>57</v>
      </c>
      <c r="F2998" t="s">
        <v>58</v>
      </c>
      <c r="I2998">
        <v>0</v>
      </c>
      <c r="J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 t="s">
        <v>13</v>
      </c>
      <c r="AI2998">
        <v>0</v>
      </c>
      <c r="AJ2998">
        <v>0</v>
      </c>
    </row>
    <row r="2999" spans="1:36" x14ac:dyDescent="0.25">
      <c r="A2999" s="3" t="s">
        <v>149</v>
      </c>
      <c r="B2999" s="3" t="s">
        <v>427</v>
      </c>
      <c r="C2999" s="3" t="s">
        <v>418</v>
      </c>
      <c r="D2999" s="3">
        <v>2018</v>
      </c>
      <c r="E2999" s="3">
        <v>9</v>
      </c>
      <c r="F2999" t="s">
        <v>59</v>
      </c>
      <c r="I2999">
        <v>0</v>
      </c>
      <c r="J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 t="s">
        <v>13</v>
      </c>
      <c r="AI2999">
        <v>0</v>
      </c>
      <c r="AJ2999">
        <v>0</v>
      </c>
    </row>
    <row r="3000" spans="1:36" x14ac:dyDescent="0.25">
      <c r="A3000" s="3" t="s">
        <v>149</v>
      </c>
      <c r="B3000" s="3" t="s">
        <v>427</v>
      </c>
      <c r="C3000" s="3" t="s">
        <v>418</v>
      </c>
      <c r="D3000" s="3">
        <v>2018</v>
      </c>
      <c r="E3000" s="3">
        <v>10</v>
      </c>
      <c r="F3000" t="s">
        <v>60</v>
      </c>
      <c r="I3000">
        <v>0</v>
      </c>
      <c r="J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 t="s">
        <v>13</v>
      </c>
      <c r="AI3000">
        <v>0</v>
      </c>
      <c r="AJ3000">
        <v>0</v>
      </c>
    </row>
    <row r="3001" spans="1:36" x14ac:dyDescent="0.25">
      <c r="A3001" s="3" t="s">
        <v>149</v>
      </c>
      <c r="B3001" s="3" t="s">
        <v>427</v>
      </c>
      <c r="C3001" s="3" t="s">
        <v>418</v>
      </c>
      <c r="D3001" s="3">
        <v>2018</v>
      </c>
      <c r="E3001" s="3">
        <v>11</v>
      </c>
      <c r="F3001" t="s">
        <v>61</v>
      </c>
      <c r="I3001">
        <v>0</v>
      </c>
      <c r="J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 t="s">
        <v>13</v>
      </c>
      <c r="AI3001">
        <v>0</v>
      </c>
      <c r="AJ3001">
        <v>0</v>
      </c>
    </row>
    <row r="3002" spans="1:36" x14ac:dyDescent="0.25">
      <c r="A3002" s="3" t="s">
        <v>149</v>
      </c>
      <c r="B3002" s="3" t="s">
        <v>427</v>
      </c>
      <c r="C3002" s="3" t="s">
        <v>418</v>
      </c>
      <c r="D3002" s="3">
        <v>2018</v>
      </c>
      <c r="E3002" s="3" t="s">
        <v>62</v>
      </c>
      <c r="F3002" t="s">
        <v>63</v>
      </c>
      <c r="I3002">
        <v>0</v>
      </c>
      <c r="J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 t="s">
        <v>13</v>
      </c>
      <c r="AI3002">
        <v>0</v>
      </c>
      <c r="AJ3002">
        <v>0</v>
      </c>
    </row>
    <row r="3003" spans="1:36" x14ac:dyDescent="0.25">
      <c r="A3003" s="3" t="s">
        <v>149</v>
      </c>
      <c r="B3003" s="3" t="s">
        <v>427</v>
      </c>
      <c r="C3003" s="3" t="s">
        <v>418</v>
      </c>
      <c r="D3003" s="3">
        <v>2018</v>
      </c>
      <c r="E3003" s="3" t="s">
        <v>64</v>
      </c>
      <c r="F3003" t="s">
        <v>65</v>
      </c>
      <c r="I3003">
        <v>0</v>
      </c>
      <c r="J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 t="s">
        <v>13</v>
      </c>
      <c r="AI3003">
        <v>0</v>
      </c>
      <c r="AJ3003">
        <v>0</v>
      </c>
    </row>
    <row r="3004" spans="1:36" x14ac:dyDescent="0.25">
      <c r="A3004" s="3" t="s">
        <v>149</v>
      </c>
      <c r="B3004" s="3" t="s">
        <v>427</v>
      </c>
      <c r="C3004" s="3" t="s">
        <v>418</v>
      </c>
      <c r="D3004" s="3">
        <v>2018</v>
      </c>
      <c r="E3004" s="3" t="s">
        <v>66</v>
      </c>
      <c r="F3004" t="s">
        <v>20</v>
      </c>
      <c r="I3004">
        <v>0</v>
      </c>
      <c r="J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 t="s">
        <v>13</v>
      </c>
      <c r="AI3004">
        <v>0</v>
      </c>
      <c r="AJ3004">
        <v>0</v>
      </c>
    </row>
    <row r="3005" spans="1:36" x14ac:dyDescent="0.25">
      <c r="A3005" s="3" t="s">
        <v>149</v>
      </c>
      <c r="B3005" s="3" t="s">
        <v>427</v>
      </c>
      <c r="C3005" s="3" t="s">
        <v>418</v>
      </c>
      <c r="D3005" s="3">
        <v>2018</v>
      </c>
      <c r="E3005" s="3" t="s">
        <v>67</v>
      </c>
      <c r="F3005" t="s">
        <v>18</v>
      </c>
      <c r="I3005">
        <v>0</v>
      </c>
      <c r="J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 t="s">
        <v>13</v>
      </c>
      <c r="AI3005">
        <v>0</v>
      </c>
      <c r="AJ3005">
        <v>0</v>
      </c>
    </row>
    <row r="3006" spans="1:36" x14ac:dyDescent="0.25">
      <c r="A3006" s="3" t="s">
        <v>149</v>
      </c>
      <c r="B3006" s="3" t="s">
        <v>427</v>
      </c>
      <c r="C3006" s="3" t="s">
        <v>418</v>
      </c>
      <c r="D3006" s="3">
        <v>2018</v>
      </c>
      <c r="E3006" s="3">
        <v>12</v>
      </c>
      <c r="F3006" t="s">
        <v>68</v>
      </c>
      <c r="I3006">
        <v>0</v>
      </c>
      <c r="J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 t="s">
        <v>13</v>
      </c>
      <c r="AI3006">
        <v>0</v>
      </c>
      <c r="AJ3006">
        <v>0</v>
      </c>
    </row>
    <row r="3007" spans="1:36" x14ac:dyDescent="0.25">
      <c r="A3007" s="3" t="s">
        <v>149</v>
      </c>
      <c r="B3007" s="3" t="s">
        <v>427</v>
      </c>
      <c r="C3007" s="3" t="s">
        <v>418</v>
      </c>
      <c r="D3007" s="3">
        <v>2018</v>
      </c>
      <c r="E3007" s="3" t="s">
        <v>69</v>
      </c>
      <c r="F3007" t="s">
        <v>70</v>
      </c>
      <c r="I3007">
        <v>0</v>
      </c>
      <c r="J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 t="s">
        <v>13</v>
      </c>
      <c r="AI3007">
        <v>0</v>
      </c>
      <c r="AJ3007">
        <v>0</v>
      </c>
    </row>
    <row r="3008" spans="1:36" x14ac:dyDescent="0.25">
      <c r="A3008" s="3" t="s">
        <v>149</v>
      </c>
      <c r="B3008" s="3" t="s">
        <v>427</v>
      </c>
      <c r="C3008" s="3" t="s">
        <v>418</v>
      </c>
      <c r="D3008" s="3">
        <v>2018</v>
      </c>
      <c r="E3008" s="3" t="s">
        <v>71</v>
      </c>
      <c r="F3008" t="s">
        <v>72</v>
      </c>
      <c r="I3008">
        <v>0</v>
      </c>
      <c r="J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 t="s">
        <v>13</v>
      </c>
      <c r="AI3008">
        <v>0</v>
      </c>
      <c r="AJ3008">
        <v>0</v>
      </c>
    </row>
    <row r="3009" spans="1:36" x14ac:dyDescent="0.25">
      <c r="A3009" s="3" t="s">
        <v>149</v>
      </c>
      <c r="B3009" s="3" t="s">
        <v>427</v>
      </c>
      <c r="C3009" s="3" t="s">
        <v>418</v>
      </c>
      <c r="D3009" s="3">
        <v>2018</v>
      </c>
      <c r="E3009" s="3" t="s">
        <v>73</v>
      </c>
      <c r="F3009" t="s">
        <v>16</v>
      </c>
      <c r="I3009">
        <v>0</v>
      </c>
      <c r="J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 t="s">
        <v>13</v>
      </c>
      <c r="AI3009">
        <v>0</v>
      </c>
      <c r="AJ3009">
        <v>0</v>
      </c>
    </row>
    <row r="3010" spans="1:36" x14ac:dyDescent="0.25">
      <c r="A3010" s="3" t="s">
        <v>149</v>
      </c>
      <c r="B3010" s="3" t="s">
        <v>427</v>
      </c>
      <c r="C3010" s="3" t="s">
        <v>418</v>
      </c>
      <c r="D3010" s="3">
        <v>2018</v>
      </c>
      <c r="E3010" s="3" t="s">
        <v>74</v>
      </c>
      <c r="F3010" t="s">
        <v>20</v>
      </c>
      <c r="I3010">
        <v>0</v>
      </c>
      <c r="J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 t="s">
        <v>13</v>
      </c>
      <c r="AI3010">
        <v>0</v>
      </c>
      <c r="AJ3010">
        <v>0</v>
      </c>
    </row>
    <row r="3011" spans="1:36" x14ac:dyDescent="0.25">
      <c r="A3011" s="3" t="s">
        <v>149</v>
      </c>
      <c r="B3011" s="3" t="s">
        <v>427</v>
      </c>
      <c r="C3011" s="3" t="s">
        <v>418</v>
      </c>
      <c r="D3011" s="3">
        <v>2018</v>
      </c>
      <c r="E3011" s="3">
        <v>0</v>
      </c>
      <c r="F3011" t="s">
        <v>75</v>
      </c>
      <c r="I3011">
        <v>0</v>
      </c>
      <c r="J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0</v>
      </c>
      <c r="AJ3011">
        <v>0</v>
      </c>
    </row>
    <row r="3012" spans="1:36" x14ac:dyDescent="0.25">
      <c r="A3012" s="3" t="s">
        <v>149</v>
      </c>
      <c r="B3012" s="3" t="s">
        <v>427</v>
      </c>
      <c r="C3012" s="3" t="s">
        <v>418</v>
      </c>
      <c r="D3012" s="3">
        <v>2018</v>
      </c>
      <c r="E3012" s="3">
        <v>13</v>
      </c>
      <c r="F3012" t="s">
        <v>76</v>
      </c>
      <c r="I3012">
        <v>0</v>
      </c>
      <c r="J3012">
        <v>0</v>
      </c>
      <c r="M3012">
        <v>0</v>
      </c>
      <c r="N3012">
        <v>0</v>
      </c>
      <c r="O3012">
        <v>1</v>
      </c>
      <c r="P3012">
        <v>1</v>
      </c>
      <c r="Q3012">
        <v>1</v>
      </c>
      <c r="R3012">
        <v>0</v>
      </c>
      <c r="S3012">
        <v>1</v>
      </c>
      <c r="T3012">
        <v>0</v>
      </c>
      <c r="U3012">
        <v>1</v>
      </c>
      <c r="V3012">
        <v>0</v>
      </c>
      <c r="W3012">
        <v>1</v>
      </c>
      <c r="X3012">
        <v>0</v>
      </c>
      <c r="Y3012">
        <v>1</v>
      </c>
      <c r="Z3012">
        <v>0</v>
      </c>
      <c r="AA3012">
        <v>1</v>
      </c>
      <c r="AB3012">
        <v>0</v>
      </c>
      <c r="AC3012">
        <v>1</v>
      </c>
      <c r="AD3012">
        <v>0</v>
      </c>
      <c r="AE3012">
        <v>0</v>
      </c>
      <c r="AF3012">
        <v>1</v>
      </c>
      <c r="AG3012">
        <v>1</v>
      </c>
      <c r="AH3012" t="s">
        <v>13</v>
      </c>
      <c r="AI3012">
        <v>0</v>
      </c>
      <c r="AJ3012">
        <v>0</v>
      </c>
    </row>
    <row r="3013" spans="1:36" x14ac:dyDescent="0.25">
      <c r="A3013" s="3" t="s">
        <v>149</v>
      </c>
      <c r="B3013" s="3" t="s">
        <v>427</v>
      </c>
      <c r="C3013" s="3" t="s">
        <v>418</v>
      </c>
      <c r="D3013" s="3">
        <v>2018</v>
      </c>
      <c r="E3013" s="3" t="s">
        <v>77</v>
      </c>
      <c r="F3013" t="s">
        <v>78</v>
      </c>
      <c r="I3013">
        <v>0</v>
      </c>
      <c r="J3013">
        <v>0</v>
      </c>
      <c r="M3013">
        <v>0</v>
      </c>
      <c r="N3013">
        <v>0</v>
      </c>
      <c r="O3013">
        <v>1</v>
      </c>
      <c r="P3013">
        <v>1</v>
      </c>
      <c r="Q3013">
        <v>1</v>
      </c>
      <c r="R3013">
        <v>0</v>
      </c>
      <c r="S3013">
        <v>1</v>
      </c>
      <c r="T3013">
        <v>0</v>
      </c>
      <c r="U3013">
        <v>1</v>
      </c>
      <c r="V3013">
        <v>0</v>
      </c>
      <c r="W3013">
        <v>1</v>
      </c>
      <c r="X3013">
        <v>0</v>
      </c>
      <c r="Y3013">
        <v>1</v>
      </c>
      <c r="Z3013">
        <v>0</v>
      </c>
      <c r="AA3013">
        <v>1</v>
      </c>
      <c r="AB3013">
        <v>0</v>
      </c>
      <c r="AC3013">
        <v>1</v>
      </c>
      <c r="AD3013">
        <v>0</v>
      </c>
      <c r="AE3013">
        <v>0</v>
      </c>
      <c r="AF3013">
        <v>1</v>
      </c>
      <c r="AG3013">
        <v>1</v>
      </c>
      <c r="AH3013" t="s">
        <v>13</v>
      </c>
      <c r="AI3013">
        <v>0</v>
      </c>
      <c r="AJ3013">
        <v>0</v>
      </c>
    </row>
    <row r="3014" spans="1:36" x14ac:dyDescent="0.25">
      <c r="A3014" s="3" t="s">
        <v>149</v>
      </c>
      <c r="B3014" s="3" t="s">
        <v>427</v>
      </c>
      <c r="C3014" s="3" t="s">
        <v>418</v>
      </c>
      <c r="D3014" s="3">
        <v>2018</v>
      </c>
      <c r="E3014" s="3" t="s">
        <v>79</v>
      </c>
      <c r="F3014" t="s">
        <v>80</v>
      </c>
      <c r="I3014">
        <v>0</v>
      </c>
      <c r="J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 t="s">
        <v>13</v>
      </c>
      <c r="AI3014">
        <v>0</v>
      </c>
      <c r="AJ3014">
        <v>0</v>
      </c>
    </row>
    <row r="3015" spans="1:36" x14ac:dyDescent="0.25">
      <c r="A3015" s="3" t="s">
        <v>149</v>
      </c>
      <c r="B3015" s="3" t="s">
        <v>427</v>
      </c>
      <c r="C3015" s="3" t="s">
        <v>418</v>
      </c>
      <c r="D3015" s="3">
        <v>2018</v>
      </c>
      <c r="E3015" s="3">
        <v>14</v>
      </c>
      <c r="F3015" t="s">
        <v>81</v>
      </c>
      <c r="I3015">
        <v>0</v>
      </c>
      <c r="J3015">
        <v>0</v>
      </c>
      <c r="M3015">
        <v>0</v>
      </c>
      <c r="N3015">
        <v>0</v>
      </c>
      <c r="O3015">
        <v>2</v>
      </c>
      <c r="P3015">
        <v>2</v>
      </c>
      <c r="Q3015">
        <v>2</v>
      </c>
      <c r="R3015">
        <v>0</v>
      </c>
      <c r="S3015">
        <v>2</v>
      </c>
      <c r="T3015">
        <v>0</v>
      </c>
      <c r="U3015">
        <v>2</v>
      </c>
      <c r="V3015">
        <v>0</v>
      </c>
      <c r="W3015">
        <v>2</v>
      </c>
      <c r="X3015">
        <v>0</v>
      </c>
      <c r="Y3015">
        <v>2</v>
      </c>
      <c r="Z3015">
        <v>0</v>
      </c>
      <c r="AA3015">
        <v>2</v>
      </c>
      <c r="AB3015">
        <v>0</v>
      </c>
      <c r="AC3015">
        <v>2</v>
      </c>
      <c r="AD3015">
        <v>0</v>
      </c>
      <c r="AE3015">
        <v>0</v>
      </c>
      <c r="AF3015">
        <v>2</v>
      </c>
      <c r="AG3015">
        <v>2</v>
      </c>
      <c r="AH3015" t="s">
        <v>13</v>
      </c>
      <c r="AI3015">
        <v>0</v>
      </c>
      <c r="AJ3015">
        <v>0</v>
      </c>
    </row>
    <row r="3016" spans="1:36" x14ac:dyDescent="0.25">
      <c r="A3016" s="3" t="s">
        <v>149</v>
      </c>
      <c r="B3016" s="3" t="s">
        <v>427</v>
      </c>
      <c r="C3016" s="3" t="s">
        <v>418</v>
      </c>
      <c r="D3016" s="3">
        <v>2018</v>
      </c>
      <c r="E3016" s="3" t="s">
        <v>82</v>
      </c>
      <c r="F3016" t="s">
        <v>83</v>
      </c>
      <c r="I3016">
        <v>0</v>
      </c>
      <c r="J3016">
        <v>0</v>
      </c>
      <c r="M3016">
        <v>0</v>
      </c>
      <c r="N3016">
        <v>0</v>
      </c>
      <c r="O3016">
        <v>2</v>
      </c>
      <c r="P3016">
        <v>2</v>
      </c>
      <c r="Q3016">
        <v>2</v>
      </c>
      <c r="R3016">
        <v>0</v>
      </c>
      <c r="S3016">
        <v>2</v>
      </c>
      <c r="T3016">
        <v>0</v>
      </c>
      <c r="U3016">
        <v>2</v>
      </c>
      <c r="V3016">
        <v>0</v>
      </c>
      <c r="W3016">
        <v>2</v>
      </c>
      <c r="X3016">
        <v>0</v>
      </c>
      <c r="Y3016">
        <v>2</v>
      </c>
      <c r="Z3016">
        <v>0</v>
      </c>
      <c r="AA3016">
        <v>2</v>
      </c>
      <c r="AB3016">
        <v>0</v>
      </c>
      <c r="AC3016">
        <v>2</v>
      </c>
      <c r="AD3016">
        <v>0</v>
      </c>
      <c r="AE3016">
        <v>0</v>
      </c>
      <c r="AF3016">
        <v>2</v>
      </c>
      <c r="AG3016">
        <v>2</v>
      </c>
      <c r="AH3016" t="s">
        <v>13</v>
      </c>
      <c r="AI3016">
        <v>0</v>
      </c>
      <c r="AJ3016">
        <v>0</v>
      </c>
    </row>
    <row r="3017" spans="1:36" x14ac:dyDescent="0.25">
      <c r="A3017" s="3" t="s">
        <v>149</v>
      </c>
      <c r="B3017" s="3" t="s">
        <v>427</v>
      </c>
      <c r="C3017" s="3" t="s">
        <v>418</v>
      </c>
      <c r="D3017" s="3">
        <v>2018</v>
      </c>
      <c r="E3017" s="3" t="s">
        <v>84</v>
      </c>
      <c r="F3017" t="s">
        <v>85</v>
      </c>
      <c r="I3017">
        <v>0</v>
      </c>
      <c r="J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 t="s">
        <v>13</v>
      </c>
      <c r="AI3017">
        <v>0</v>
      </c>
      <c r="AJ3017">
        <v>0</v>
      </c>
    </row>
    <row r="3018" spans="1:36" x14ac:dyDescent="0.25">
      <c r="A3018" s="3" t="s">
        <v>149</v>
      </c>
      <c r="B3018" s="3" t="s">
        <v>427</v>
      </c>
      <c r="C3018" s="3" t="s">
        <v>418</v>
      </c>
      <c r="D3018" s="3">
        <v>2018</v>
      </c>
      <c r="E3018" s="3" t="s">
        <v>86</v>
      </c>
      <c r="F3018" t="s">
        <v>87</v>
      </c>
      <c r="I3018">
        <v>0</v>
      </c>
      <c r="J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 t="s">
        <v>13</v>
      </c>
      <c r="AI3018">
        <v>0</v>
      </c>
      <c r="AJ3018">
        <v>0</v>
      </c>
    </row>
    <row r="3019" spans="1:36" x14ac:dyDescent="0.25">
      <c r="A3019" s="3" t="s">
        <v>149</v>
      </c>
      <c r="B3019" s="3" t="s">
        <v>427</v>
      </c>
      <c r="C3019" s="3" t="s">
        <v>418</v>
      </c>
      <c r="D3019" s="3">
        <v>2018</v>
      </c>
      <c r="E3019" s="3" t="s">
        <v>88</v>
      </c>
      <c r="F3019" t="s">
        <v>89</v>
      </c>
      <c r="I3019">
        <v>0</v>
      </c>
      <c r="J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>
        <v>0</v>
      </c>
      <c r="AH3019" t="s">
        <v>13</v>
      </c>
      <c r="AI3019">
        <v>0</v>
      </c>
      <c r="AJ3019">
        <v>0</v>
      </c>
    </row>
    <row r="3020" spans="1:36" x14ac:dyDescent="0.25">
      <c r="A3020" s="3" t="s">
        <v>149</v>
      </c>
      <c r="B3020" s="3" t="s">
        <v>427</v>
      </c>
      <c r="C3020" s="3" t="s">
        <v>418</v>
      </c>
      <c r="D3020" s="3">
        <v>2018</v>
      </c>
      <c r="E3020" s="3" t="s">
        <v>90</v>
      </c>
      <c r="F3020" t="s">
        <v>91</v>
      </c>
      <c r="I3020">
        <v>0</v>
      </c>
      <c r="J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 t="s">
        <v>13</v>
      </c>
      <c r="AI3020">
        <v>0</v>
      </c>
      <c r="AJ3020">
        <v>0</v>
      </c>
    </row>
    <row r="3021" spans="1:36" x14ac:dyDescent="0.25">
      <c r="A3021" s="3" t="s">
        <v>149</v>
      </c>
      <c r="B3021" s="3" t="s">
        <v>427</v>
      </c>
      <c r="C3021" s="3" t="s">
        <v>418</v>
      </c>
      <c r="D3021" s="3">
        <v>2018</v>
      </c>
      <c r="E3021" s="3" t="s">
        <v>92</v>
      </c>
      <c r="F3021" t="s">
        <v>93</v>
      </c>
      <c r="I3021">
        <v>0</v>
      </c>
      <c r="J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 t="s">
        <v>13</v>
      </c>
      <c r="AI3021">
        <v>0</v>
      </c>
      <c r="AJ3021">
        <v>0</v>
      </c>
    </row>
    <row r="3022" spans="1:36" x14ac:dyDescent="0.25">
      <c r="A3022" s="3" t="s">
        <v>149</v>
      </c>
      <c r="B3022" s="3" t="s">
        <v>427</v>
      </c>
      <c r="C3022" s="3" t="s">
        <v>418</v>
      </c>
      <c r="D3022" s="3">
        <v>2018</v>
      </c>
      <c r="E3022" s="3">
        <v>15</v>
      </c>
      <c r="F3022" t="s">
        <v>94</v>
      </c>
      <c r="I3022">
        <v>0</v>
      </c>
      <c r="J3022">
        <v>0</v>
      </c>
      <c r="M3022">
        <v>0</v>
      </c>
      <c r="N3022">
        <v>0</v>
      </c>
      <c r="O3022">
        <v>1</v>
      </c>
      <c r="P3022">
        <v>1</v>
      </c>
      <c r="Q3022">
        <v>1</v>
      </c>
      <c r="R3022">
        <v>0</v>
      </c>
      <c r="S3022">
        <v>1</v>
      </c>
      <c r="T3022">
        <v>0</v>
      </c>
      <c r="U3022">
        <v>1</v>
      </c>
      <c r="V3022">
        <v>0</v>
      </c>
      <c r="W3022">
        <v>1</v>
      </c>
      <c r="X3022">
        <v>0</v>
      </c>
      <c r="Y3022">
        <v>1</v>
      </c>
      <c r="Z3022">
        <v>0</v>
      </c>
      <c r="AA3022">
        <v>1</v>
      </c>
      <c r="AB3022">
        <v>0</v>
      </c>
      <c r="AC3022">
        <v>1</v>
      </c>
      <c r="AD3022">
        <v>0</v>
      </c>
      <c r="AE3022">
        <v>0</v>
      </c>
      <c r="AF3022">
        <v>1</v>
      </c>
      <c r="AG3022">
        <v>1</v>
      </c>
      <c r="AH3022" t="s">
        <v>13</v>
      </c>
      <c r="AI3022">
        <v>0</v>
      </c>
      <c r="AJ3022">
        <v>0</v>
      </c>
    </row>
    <row r="3023" spans="1:36" x14ac:dyDescent="0.25">
      <c r="A3023" s="3" t="s">
        <v>149</v>
      </c>
      <c r="B3023" s="3" t="s">
        <v>427</v>
      </c>
      <c r="C3023" s="3" t="s">
        <v>418</v>
      </c>
      <c r="D3023" s="3">
        <v>2018</v>
      </c>
      <c r="E3023" s="3" t="s">
        <v>95</v>
      </c>
      <c r="F3023" t="s">
        <v>96</v>
      </c>
      <c r="I3023">
        <v>0</v>
      </c>
      <c r="J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>
        <v>0</v>
      </c>
      <c r="AH3023" t="s">
        <v>13</v>
      </c>
      <c r="AI3023">
        <v>0</v>
      </c>
      <c r="AJ3023">
        <v>0</v>
      </c>
    </row>
    <row r="3024" spans="1:36" x14ac:dyDescent="0.25">
      <c r="A3024" s="3" t="s">
        <v>149</v>
      </c>
      <c r="B3024" s="3" t="s">
        <v>427</v>
      </c>
      <c r="C3024" s="3" t="s">
        <v>418</v>
      </c>
      <c r="D3024" s="3">
        <v>2018</v>
      </c>
      <c r="E3024" s="3">
        <v>0</v>
      </c>
      <c r="F3024" t="s">
        <v>97</v>
      </c>
      <c r="I3024">
        <v>0</v>
      </c>
      <c r="J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</row>
    <row r="3025" spans="1:36" x14ac:dyDescent="0.25">
      <c r="A3025" s="3" t="s">
        <v>149</v>
      </c>
      <c r="B3025" s="3" t="s">
        <v>427</v>
      </c>
      <c r="C3025" s="3" t="s">
        <v>418</v>
      </c>
      <c r="D3025" s="3">
        <v>2018</v>
      </c>
      <c r="E3025" s="3">
        <v>0</v>
      </c>
      <c r="F3025" t="s">
        <v>98</v>
      </c>
      <c r="I3025">
        <v>7</v>
      </c>
      <c r="J3025">
        <v>7</v>
      </c>
      <c r="M3025">
        <v>7</v>
      </c>
      <c r="N3025">
        <v>0</v>
      </c>
      <c r="O3025">
        <v>22</v>
      </c>
      <c r="P3025">
        <v>15</v>
      </c>
      <c r="Q3025">
        <v>22</v>
      </c>
      <c r="R3025">
        <v>0</v>
      </c>
      <c r="S3025">
        <v>22</v>
      </c>
      <c r="T3025">
        <v>0</v>
      </c>
      <c r="U3025">
        <v>22</v>
      </c>
      <c r="V3025">
        <v>0</v>
      </c>
      <c r="W3025">
        <v>22</v>
      </c>
      <c r="X3025">
        <v>0</v>
      </c>
      <c r="Y3025">
        <v>22</v>
      </c>
      <c r="Z3025">
        <v>0</v>
      </c>
      <c r="AA3025">
        <v>22</v>
      </c>
      <c r="AB3025">
        <v>0</v>
      </c>
      <c r="AC3025">
        <v>22</v>
      </c>
      <c r="AD3025">
        <v>0</v>
      </c>
      <c r="AE3025">
        <v>0</v>
      </c>
      <c r="AF3025">
        <v>22</v>
      </c>
      <c r="AG3025">
        <v>22</v>
      </c>
      <c r="AH3025" t="s">
        <v>13</v>
      </c>
      <c r="AI3025">
        <v>0</v>
      </c>
      <c r="AJ3025">
        <v>0</v>
      </c>
    </row>
    <row r="3026" spans="1:36" x14ac:dyDescent="0.25">
      <c r="A3026" s="3" t="s">
        <v>149</v>
      </c>
      <c r="B3026" s="3" t="s">
        <v>427</v>
      </c>
      <c r="C3026" s="3" t="s">
        <v>418</v>
      </c>
      <c r="D3026" s="3">
        <v>2018</v>
      </c>
      <c r="E3026" s="3">
        <v>0</v>
      </c>
      <c r="F3026" t="s">
        <v>99</v>
      </c>
      <c r="I3026">
        <v>7</v>
      </c>
      <c r="J3026">
        <v>7</v>
      </c>
      <c r="M3026">
        <v>7</v>
      </c>
      <c r="N3026">
        <v>0</v>
      </c>
      <c r="O3026">
        <v>22</v>
      </c>
      <c r="P3026">
        <v>15</v>
      </c>
      <c r="Q3026">
        <v>22</v>
      </c>
      <c r="R3026">
        <v>0</v>
      </c>
      <c r="S3026">
        <v>22</v>
      </c>
      <c r="T3026">
        <v>0</v>
      </c>
      <c r="U3026">
        <v>22</v>
      </c>
      <c r="V3026">
        <v>0</v>
      </c>
      <c r="W3026">
        <v>22</v>
      </c>
      <c r="X3026">
        <v>0</v>
      </c>
      <c r="Y3026">
        <v>22</v>
      </c>
      <c r="Z3026">
        <v>0</v>
      </c>
      <c r="AA3026">
        <v>22</v>
      </c>
      <c r="AB3026">
        <v>0</v>
      </c>
      <c r="AC3026">
        <v>22</v>
      </c>
      <c r="AD3026">
        <v>0</v>
      </c>
      <c r="AE3026">
        <v>0</v>
      </c>
      <c r="AF3026">
        <v>22</v>
      </c>
      <c r="AG3026">
        <v>22</v>
      </c>
      <c r="AH3026" t="s">
        <v>13</v>
      </c>
      <c r="AI3026">
        <v>0</v>
      </c>
      <c r="AJ3026">
        <v>0</v>
      </c>
    </row>
    <row r="3027" spans="1:36" x14ac:dyDescent="0.25">
      <c r="A3027" s="3" t="s">
        <v>149</v>
      </c>
      <c r="B3027" s="3" t="s">
        <v>427</v>
      </c>
      <c r="C3027" s="3" t="s">
        <v>418</v>
      </c>
      <c r="D3027" s="3">
        <v>2018</v>
      </c>
      <c r="E3027" s="3">
        <v>0</v>
      </c>
      <c r="F3027" t="s">
        <v>100</v>
      </c>
      <c r="I3027">
        <v>0</v>
      </c>
      <c r="J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 t="s">
        <v>13</v>
      </c>
      <c r="AI3027">
        <v>0</v>
      </c>
      <c r="AJ3027">
        <v>0</v>
      </c>
    </row>
    <row r="3028" spans="1:36" x14ac:dyDescent="0.25">
      <c r="A3028" s="3" t="s">
        <v>149</v>
      </c>
      <c r="B3028" s="3" t="s">
        <v>427</v>
      </c>
      <c r="C3028" s="3" t="s">
        <v>418</v>
      </c>
      <c r="D3028" s="3">
        <v>2018</v>
      </c>
      <c r="E3028" s="3">
        <v>0</v>
      </c>
      <c r="F3028" t="s">
        <v>101</v>
      </c>
      <c r="I3028">
        <v>8</v>
      </c>
      <c r="J3028">
        <v>8</v>
      </c>
      <c r="M3028">
        <v>8</v>
      </c>
      <c r="N3028">
        <v>0</v>
      </c>
      <c r="O3028">
        <v>26</v>
      </c>
      <c r="P3028">
        <v>18</v>
      </c>
      <c r="Q3028">
        <v>26</v>
      </c>
      <c r="R3028">
        <v>0</v>
      </c>
      <c r="S3028">
        <v>26</v>
      </c>
      <c r="T3028">
        <v>0</v>
      </c>
      <c r="U3028">
        <v>26</v>
      </c>
      <c r="V3028">
        <v>0</v>
      </c>
      <c r="W3028">
        <v>26</v>
      </c>
      <c r="X3028">
        <v>0</v>
      </c>
      <c r="Y3028">
        <v>26</v>
      </c>
      <c r="Z3028">
        <v>0</v>
      </c>
      <c r="AA3028">
        <v>26</v>
      </c>
      <c r="AB3028">
        <v>0</v>
      </c>
      <c r="AC3028">
        <v>26</v>
      </c>
      <c r="AD3028">
        <v>0</v>
      </c>
      <c r="AE3028">
        <v>0</v>
      </c>
      <c r="AF3028">
        <v>26</v>
      </c>
      <c r="AG3028">
        <v>26</v>
      </c>
      <c r="AH3028" t="s">
        <v>13</v>
      </c>
      <c r="AI3028">
        <v>0</v>
      </c>
      <c r="AJ3028">
        <v>0</v>
      </c>
    </row>
    <row r="3029" spans="1:36" x14ac:dyDescent="0.25">
      <c r="A3029" s="3" t="s">
        <v>149</v>
      </c>
      <c r="B3029" s="3" t="s">
        <v>427</v>
      </c>
      <c r="C3029" s="3" t="s">
        <v>418</v>
      </c>
      <c r="D3029" s="3">
        <v>2018</v>
      </c>
      <c r="E3029" s="3">
        <v>0</v>
      </c>
      <c r="F3029" t="s">
        <v>102</v>
      </c>
      <c r="I3029">
        <v>0</v>
      </c>
      <c r="J3029">
        <v>0</v>
      </c>
      <c r="M3029">
        <v>0</v>
      </c>
      <c r="N3029">
        <v>0</v>
      </c>
      <c r="O3029">
        <v>2</v>
      </c>
      <c r="P3029">
        <v>2</v>
      </c>
      <c r="Q3029">
        <v>2</v>
      </c>
      <c r="R3029">
        <v>0</v>
      </c>
      <c r="S3029">
        <v>2</v>
      </c>
      <c r="T3029">
        <v>0</v>
      </c>
      <c r="U3029">
        <v>2</v>
      </c>
      <c r="V3029">
        <v>0</v>
      </c>
      <c r="W3029">
        <v>2</v>
      </c>
      <c r="X3029">
        <v>0</v>
      </c>
      <c r="Y3029">
        <v>2</v>
      </c>
      <c r="Z3029">
        <v>0</v>
      </c>
      <c r="AA3029">
        <v>2</v>
      </c>
      <c r="AB3029">
        <v>0</v>
      </c>
      <c r="AC3029">
        <v>2</v>
      </c>
      <c r="AD3029">
        <v>0</v>
      </c>
      <c r="AE3029">
        <v>0</v>
      </c>
      <c r="AF3029">
        <v>2</v>
      </c>
      <c r="AG3029">
        <v>2</v>
      </c>
      <c r="AH3029" t="s">
        <v>13</v>
      </c>
      <c r="AI3029">
        <v>0</v>
      </c>
      <c r="AJ3029">
        <v>0</v>
      </c>
    </row>
    <row r="3030" spans="1:36" x14ac:dyDescent="0.25">
      <c r="A3030" s="3" t="s">
        <v>149</v>
      </c>
      <c r="B3030" s="3" t="s">
        <v>427</v>
      </c>
      <c r="C3030" s="3" t="s">
        <v>418</v>
      </c>
      <c r="D3030" s="3">
        <v>2018</v>
      </c>
      <c r="E3030" s="3">
        <v>0</v>
      </c>
      <c r="F3030" t="s">
        <v>103</v>
      </c>
      <c r="I3030">
        <v>0</v>
      </c>
      <c r="J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 t="s">
        <v>13</v>
      </c>
      <c r="AI3030">
        <v>0</v>
      </c>
      <c r="AJ3030">
        <v>0</v>
      </c>
    </row>
    <row r="3031" spans="1:36" x14ac:dyDescent="0.25">
      <c r="A3031" s="3" t="s">
        <v>149</v>
      </c>
      <c r="B3031" s="3" t="s">
        <v>427</v>
      </c>
      <c r="C3031" s="3" t="s">
        <v>418</v>
      </c>
      <c r="D3031" s="3">
        <v>2018</v>
      </c>
      <c r="E3031" s="3">
        <v>0</v>
      </c>
      <c r="F3031" t="s">
        <v>104</v>
      </c>
      <c r="I3031">
        <v>0</v>
      </c>
      <c r="J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</row>
    <row r="3032" spans="1:36" x14ac:dyDescent="0.25">
      <c r="A3032" s="3" t="s">
        <v>149</v>
      </c>
      <c r="B3032" s="3" t="s">
        <v>427</v>
      </c>
      <c r="C3032" s="3" t="s">
        <v>418</v>
      </c>
      <c r="D3032" s="3">
        <v>2018</v>
      </c>
      <c r="E3032" s="3">
        <v>16</v>
      </c>
      <c r="F3032" t="s">
        <v>420</v>
      </c>
      <c r="I3032">
        <v>0</v>
      </c>
      <c r="J3032">
        <v>0</v>
      </c>
      <c r="M3032">
        <v>0</v>
      </c>
      <c r="N3032">
        <v>0</v>
      </c>
      <c r="O3032">
        <v>7</v>
      </c>
      <c r="P3032">
        <v>7</v>
      </c>
      <c r="Q3032">
        <v>7</v>
      </c>
      <c r="R3032">
        <v>0</v>
      </c>
      <c r="S3032">
        <v>7</v>
      </c>
      <c r="T3032">
        <v>0</v>
      </c>
      <c r="U3032">
        <v>7</v>
      </c>
      <c r="V3032">
        <v>0</v>
      </c>
      <c r="W3032">
        <v>7</v>
      </c>
      <c r="X3032">
        <v>0</v>
      </c>
      <c r="Y3032">
        <v>7</v>
      </c>
      <c r="Z3032">
        <v>0</v>
      </c>
      <c r="AA3032">
        <v>7</v>
      </c>
      <c r="AB3032">
        <v>0</v>
      </c>
      <c r="AC3032">
        <v>7</v>
      </c>
      <c r="AD3032">
        <v>0</v>
      </c>
      <c r="AE3032">
        <v>0</v>
      </c>
      <c r="AF3032">
        <v>7</v>
      </c>
      <c r="AG3032">
        <v>7</v>
      </c>
      <c r="AH3032" t="s">
        <v>13</v>
      </c>
      <c r="AI3032">
        <v>0</v>
      </c>
      <c r="AJ3032">
        <v>0</v>
      </c>
    </row>
    <row r="3033" spans="1:36" x14ac:dyDescent="0.25">
      <c r="A3033" s="3" t="s">
        <v>149</v>
      </c>
      <c r="B3033" s="3" t="s">
        <v>427</v>
      </c>
      <c r="C3033" s="3" t="s">
        <v>418</v>
      </c>
      <c r="D3033" s="3">
        <v>2018</v>
      </c>
      <c r="E3033" s="3">
        <v>17</v>
      </c>
      <c r="F3033" t="s">
        <v>421</v>
      </c>
      <c r="I3033">
        <v>7</v>
      </c>
      <c r="J3033">
        <v>7</v>
      </c>
      <c r="M3033">
        <v>7</v>
      </c>
      <c r="N3033">
        <v>0</v>
      </c>
      <c r="O3033">
        <v>22</v>
      </c>
      <c r="P3033">
        <v>15</v>
      </c>
      <c r="Q3033">
        <v>22</v>
      </c>
      <c r="R3033">
        <v>0</v>
      </c>
      <c r="S3033">
        <v>22</v>
      </c>
      <c r="T3033">
        <v>0</v>
      </c>
      <c r="U3033">
        <v>22</v>
      </c>
      <c r="V3033">
        <v>0</v>
      </c>
      <c r="W3033">
        <v>22</v>
      </c>
      <c r="X3033">
        <v>0</v>
      </c>
      <c r="Y3033">
        <v>22</v>
      </c>
      <c r="Z3033">
        <v>0</v>
      </c>
      <c r="AA3033">
        <v>22</v>
      </c>
      <c r="AB3033">
        <v>0</v>
      </c>
      <c r="AC3033">
        <v>22</v>
      </c>
      <c r="AD3033">
        <v>0</v>
      </c>
      <c r="AE3033">
        <v>0</v>
      </c>
      <c r="AF3033">
        <v>22</v>
      </c>
      <c r="AG3033">
        <v>22</v>
      </c>
      <c r="AH3033" t="s">
        <v>13</v>
      </c>
      <c r="AI3033">
        <v>0</v>
      </c>
      <c r="AJ3033">
        <v>0</v>
      </c>
    </row>
    <row r="3034" spans="1:36" x14ac:dyDescent="0.25">
      <c r="A3034" s="3" t="s">
        <v>149</v>
      </c>
      <c r="B3034" s="3" t="s">
        <v>427</v>
      </c>
      <c r="C3034" s="3" t="s">
        <v>418</v>
      </c>
      <c r="D3034" s="3">
        <v>2018</v>
      </c>
      <c r="E3034" s="3">
        <v>18</v>
      </c>
      <c r="F3034" t="s">
        <v>422</v>
      </c>
      <c r="I3034">
        <v>7</v>
      </c>
      <c r="J3034">
        <v>7</v>
      </c>
      <c r="M3034">
        <v>7</v>
      </c>
      <c r="N3034">
        <v>0</v>
      </c>
      <c r="O3034">
        <v>22</v>
      </c>
      <c r="P3034">
        <v>15</v>
      </c>
      <c r="Q3034">
        <v>22</v>
      </c>
      <c r="R3034">
        <v>0</v>
      </c>
      <c r="S3034">
        <v>22</v>
      </c>
      <c r="T3034">
        <v>0</v>
      </c>
      <c r="U3034">
        <v>22</v>
      </c>
      <c r="V3034">
        <v>0</v>
      </c>
      <c r="W3034">
        <v>22</v>
      </c>
      <c r="X3034">
        <v>0</v>
      </c>
      <c r="Y3034">
        <v>22</v>
      </c>
      <c r="Z3034">
        <v>0</v>
      </c>
      <c r="AA3034">
        <v>22</v>
      </c>
      <c r="AB3034">
        <v>0</v>
      </c>
      <c r="AC3034">
        <v>22</v>
      </c>
      <c r="AD3034">
        <v>0</v>
      </c>
      <c r="AE3034">
        <v>0</v>
      </c>
      <c r="AF3034">
        <v>22</v>
      </c>
      <c r="AG3034">
        <v>22</v>
      </c>
      <c r="AH3034" t="s">
        <v>13</v>
      </c>
      <c r="AI3034">
        <v>0</v>
      </c>
      <c r="AJ3034">
        <v>0</v>
      </c>
    </row>
    <row r="3035" spans="1:36" x14ac:dyDescent="0.25">
      <c r="A3035" s="3" t="s">
        <v>149</v>
      </c>
      <c r="B3035" s="3" t="s">
        <v>427</v>
      </c>
      <c r="C3035" s="3" t="s">
        <v>418</v>
      </c>
      <c r="D3035" s="3">
        <v>2018</v>
      </c>
      <c r="E3035" s="3">
        <v>19</v>
      </c>
      <c r="F3035" t="s">
        <v>423</v>
      </c>
      <c r="I3035">
        <v>8</v>
      </c>
      <c r="J3035">
        <v>8</v>
      </c>
      <c r="M3035">
        <v>8</v>
      </c>
      <c r="N3035">
        <v>0</v>
      </c>
      <c r="O3035">
        <v>26</v>
      </c>
      <c r="P3035">
        <v>18</v>
      </c>
      <c r="Q3035">
        <v>26</v>
      </c>
      <c r="R3035">
        <v>0</v>
      </c>
      <c r="S3035">
        <v>26</v>
      </c>
      <c r="T3035">
        <v>0</v>
      </c>
      <c r="U3035">
        <v>26</v>
      </c>
      <c r="V3035">
        <v>0</v>
      </c>
      <c r="W3035">
        <v>26</v>
      </c>
      <c r="X3035">
        <v>0</v>
      </c>
      <c r="Y3035">
        <v>26</v>
      </c>
      <c r="Z3035">
        <v>0</v>
      </c>
      <c r="AA3035">
        <v>26</v>
      </c>
      <c r="AB3035">
        <v>0</v>
      </c>
      <c r="AC3035">
        <v>26</v>
      </c>
      <c r="AD3035">
        <v>0</v>
      </c>
      <c r="AE3035">
        <v>0</v>
      </c>
      <c r="AF3035">
        <v>26</v>
      </c>
      <c r="AG3035">
        <v>26</v>
      </c>
      <c r="AH3035" t="s">
        <v>13</v>
      </c>
      <c r="AI3035">
        <v>0</v>
      </c>
      <c r="AJ3035">
        <v>0</v>
      </c>
    </row>
    <row r="3036" spans="1:36" x14ac:dyDescent="0.25">
      <c r="A3036" s="3" t="s">
        <v>149</v>
      </c>
      <c r="B3036" s="3" t="s">
        <v>427</v>
      </c>
      <c r="C3036" s="3" t="s">
        <v>418</v>
      </c>
      <c r="D3036" s="3">
        <v>2018</v>
      </c>
      <c r="E3036" s="3">
        <v>20</v>
      </c>
      <c r="F3036" t="s">
        <v>424</v>
      </c>
      <c r="I3036">
        <v>0</v>
      </c>
      <c r="J3036">
        <v>0</v>
      </c>
      <c r="M3036">
        <v>0</v>
      </c>
      <c r="N3036">
        <v>0</v>
      </c>
      <c r="O3036">
        <v>7</v>
      </c>
      <c r="P3036">
        <v>7</v>
      </c>
      <c r="Q3036">
        <v>7</v>
      </c>
      <c r="R3036">
        <v>0</v>
      </c>
      <c r="S3036">
        <v>7</v>
      </c>
      <c r="T3036">
        <v>0</v>
      </c>
      <c r="U3036">
        <v>7</v>
      </c>
      <c r="V3036">
        <v>0</v>
      </c>
      <c r="W3036">
        <v>7</v>
      </c>
      <c r="X3036">
        <v>0</v>
      </c>
      <c r="Y3036">
        <v>7</v>
      </c>
      <c r="Z3036">
        <v>0</v>
      </c>
      <c r="AA3036">
        <v>7</v>
      </c>
      <c r="AB3036">
        <v>0</v>
      </c>
      <c r="AC3036">
        <v>7</v>
      </c>
      <c r="AD3036">
        <v>0</v>
      </c>
      <c r="AE3036">
        <v>0</v>
      </c>
      <c r="AF3036">
        <v>7</v>
      </c>
      <c r="AG3036">
        <v>7</v>
      </c>
      <c r="AH3036" t="s">
        <v>13</v>
      </c>
      <c r="AI3036">
        <v>0</v>
      </c>
      <c r="AJ3036">
        <v>0</v>
      </c>
    </row>
    <row r="3037" spans="1:36" x14ac:dyDescent="0.25">
      <c r="A3037" s="3" t="s">
        <v>149</v>
      </c>
      <c r="B3037" s="3" t="s">
        <v>427</v>
      </c>
      <c r="C3037" s="3" t="s">
        <v>418</v>
      </c>
      <c r="D3037" s="3">
        <v>2018</v>
      </c>
      <c r="E3037" s="3">
        <v>21</v>
      </c>
      <c r="F3037" t="s">
        <v>425</v>
      </c>
      <c r="I3037">
        <v>6</v>
      </c>
      <c r="J3037">
        <v>6</v>
      </c>
      <c r="M3037">
        <v>6</v>
      </c>
      <c r="N3037">
        <v>0</v>
      </c>
      <c r="O3037">
        <v>10</v>
      </c>
      <c r="P3037">
        <v>4</v>
      </c>
      <c r="Q3037">
        <v>10</v>
      </c>
      <c r="R3037">
        <v>0</v>
      </c>
      <c r="S3037">
        <v>10</v>
      </c>
      <c r="T3037">
        <v>0</v>
      </c>
      <c r="U3037">
        <v>10</v>
      </c>
      <c r="V3037">
        <v>0</v>
      </c>
      <c r="W3037">
        <v>10</v>
      </c>
      <c r="X3037">
        <v>0</v>
      </c>
      <c r="Y3037">
        <v>10</v>
      </c>
      <c r="Z3037">
        <v>0</v>
      </c>
      <c r="AA3037">
        <v>10</v>
      </c>
      <c r="AB3037">
        <v>0</v>
      </c>
      <c r="AC3037">
        <v>10</v>
      </c>
      <c r="AD3037">
        <v>0</v>
      </c>
      <c r="AE3037">
        <v>0</v>
      </c>
      <c r="AF3037">
        <v>10</v>
      </c>
      <c r="AG3037">
        <v>10</v>
      </c>
      <c r="AH3037" t="s">
        <v>13</v>
      </c>
      <c r="AI3037">
        <v>0</v>
      </c>
      <c r="AJ3037">
        <v>0</v>
      </c>
    </row>
    <row r="3038" spans="1:36" x14ac:dyDescent="0.25">
      <c r="A3038" s="3" t="s">
        <v>149</v>
      </c>
      <c r="B3038" s="3" t="s">
        <v>427</v>
      </c>
      <c r="C3038" s="3" t="s">
        <v>418</v>
      </c>
      <c r="D3038" s="3">
        <v>2018</v>
      </c>
      <c r="E3038" s="3">
        <v>22</v>
      </c>
      <c r="F3038">
        <v>0</v>
      </c>
      <c r="I3038">
        <v>0</v>
      </c>
      <c r="J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 t="s">
        <v>13</v>
      </c>
      <c r="AI3038">
        <v>0</v>
      </c>
      <c r="AJ3038">
        <v>0</v>
      </c>
    </row>
    <row r="3039" spans="1:36" x14ac:dyDescent="0.25">
      <c r="A3039" s="3" t="s">
        <v>149</v>
      </c>
      <c r="B3039" s="3" t="s">
        <v>427</v>
      </c>
      <c r="C3039" s="3" t="s">
        <v>418</v>
      </c>
      <c r="D3039" s="3">
        <v>2018</v>
      </c>
      <c r="E3039" s="3">
        <v>23</v>
      </c>
      <c r="F3039">
        <v>0</v>
      </c>
      <c r="I3039">
        <v>0</v>
      </c>
      <c r="J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  <c r="AG3039">
        <v>0</v>
      </c>
      <c r="AH3039" t="s">
        <v>13</v>
      </c>
      <c r="AI3039">
        <v>0</v>
      </c>
      <c r="AJ3039">
        <v>0</v>
      </c>
    </row>
    <row r="3040" spans="1:36" x14ac:dyDescent="0.25">
      <c r="A3040" s="3" t="s">
        <v>149</v>
      </c>
      <c r="B3040" s="3" t="s">
        <v>427</v>
      </c>
      <c r="C3040" s="3" t="s">
        <v>418</v>
      </c>
      <c r="D3040" s="3">
        <v>2018</v>
      </c>
      <c r="E3040" s="3">
        <v>24</v>
      </c>
      <c r="F3040">
        <v>0</v>
      </c>
      <c r="I3040">
        <v>0</v>
      </c>
      <c r="J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 t="s">
        <v>13</v>
      </c>
      <c r="AI3040">
        <v>0</v>
      </c>
      <c r="AJ3040">
        <v>0</v>
      </c>
    </row>
    <row r="3041" spans="1:36" x14ac:dyDescent="0.25">
      <c r="A3041" s="3" t="s">
        <v>149</v>
      </c>
      <c r="B3041" s="3" t="s">
        <v>427</v>
      </c>
      <c r="C3041" s="3" t="s">
        <v>418</v>
      </c>
      <c r="D3041" s="3">
        <v>2018</v>
      </c>
      <c r="E3041" s="3">
        <v>25</v>
      </c>
      <c r="F3041">
        <v>0</v>
      </c>
      <c r="I3041">
        <v>0</v>
      </c>
      <c r="J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 t="s">
        <v>13</v>
      </c>
      <c r="AI3041">
        <v>0</v>
      </c>
      <c r="AJ3041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5"/>
  <sheetViews>
    <sheetView topLeftCell="A19" workbookViewId="0">
      <selection activeCell="B42" sqref="B42"/>
    </sheetView>
  </sheetViews>
  <sheetFormatPr defaultRowHeight="15" x14ac:dyDescent="0.25"/>
  <cols>
    <col min="1" max="1" width="11" customWidth="1"/>
    <col min="2" max="2" width="66.85546875" customWidth="1"/>
  </cols>
  <sheetData>
    <row r="1" spans="1:7" x14ac:dyDescent="0.25">
      <c r="A1" t="s">
        <v>113</v>
      </c>
      <c r="B1" s="4" t="s">
        <v>1</v>
      </c>
      <c r="C1" t="s">
        <v>112</v>
      </c>
      <c r="G1" s="1"/>
    </row>
    <row r="2" spans="1:7" ht="23.25" x14ac:dyDescent="0.25">
      <c r="A2">
        <v>1</v>
      </c>
      <c r="B2" s="5" t="s">
        <v>116</v>
      </c>
      <c r="C2">
        <f>COUNTIF(Table1[Название организации],Table2[[#This Row],[Название организации]])</f>
        <v>76</v>
      </c>
      <c r="G2" s="1"/>
    </row>
    <row r="3" spans="1:7" ht="23.25" x14ac:dyDescent="0.25">
      <c r="A3">
        <v>2</v>
      </c>
      <c r="B3" s="6" t="s">
        <v>118</v>
      </c>
      <c r="C3">
        <f>COUNTIF(Table1[Название организации],Table2[[#This Row],[Название организации]])</f>
        <v>76</v>
      </c>
      <c r="G3" s="3"/>
    </row>
    <row r="4" spans="1:7" x14ac:dyDescent="0.25">
      <c r="A4">
        <v>3</v>
      </c>
      <c r="B4" s="6" t="s">
        <v>114</v>
      </c>
      <c r="C4">
        <f>COUNTIF(Table1[Название организации],Table2[[#This Row],[Название организации]])</f>
        <v>76</v>
      </c>
      <c r="G4" s="3"/>
    </row>
    <row r="5" spans="1:7" ht="23.25" x14ac:dyDescent="0.25">
      <c r="A5">
        <v>4</v>
      </c>
      <c r="B5" s="6" t="s">
        <v>164</v>
      </c>
      <c r="C5">
        <f>COUNTIF(Table1[Название организации],Table2[[#This Row],[Название организации]])</f>
        <v>76</v>
      </c>
      <c r="G5" s="3"/>
    </row>
    <row r="6" spans="1:7" x14ac:dyDescent="0.25">
      <c r="A6">
        <v>5</v>
      </c>
      <c r="B6" s="6" t="s">
        <v>115</v>
      </c>
      <c r="C6">
        <f>COUNTIF(Table1[Название организации],Table2[[#This Row],[Название организации]])</f>
        <v>76</v>
      </c>
      <c r="G6" s="3"/>
    </row>
    <row r="7" spans="1:7" ht="23.25" x14ac:dyDescent="0.25">
      <c r="A7">
        <v>6</v>
      </c>
      <c r="B7" s="6" t="s">
        <v>117</v>
      </c>
      <c r="C7">
        <f>COUNTIF(Table1[Название организации],Table2[[#This Row],[Название организации]])</f>
        <v>76</v>
      </c>
      <c r="G7" s="3"/>
    </row>
    <row r="8" spans="1:7" ht="23.25" x14ac:dyDescent="0.25">
      <c r="A8">
        <v>7</v>
      </c>
      <c r="B8" s="6" t="s">
        <v>142</v>
      </c>
      <c r="C8">
        <f>COUNTIF(Table1[Название организации],Table2[[#This Row],[Название организации]])</f>
        <v>76</v>
      </c>
      <c r="G8" s="3"/>
    </row>
    <row r="9" spans="1:7" x14ac:dyDescent="0.25">
      <c r="A9">
        <v>8</v>
      </c>
      <c r="B9" s="6" t="s">
        <v>135</v>
      </c>
      <c r="C9">
        <f>COUNTIF(Table1[Название организации],Table2[[#This Row],[Название организации]])</f>
        <v>76</v>
      </c>
      <c r="G9" s="3"/>
    </row>
    <row r="10" spans="1:7" ht="23.25" x14ac:dyDescent="0.25">
      <c r="A10">
        <v>9</v>
      </c>
      <c r="B10" s="6" t="s">
        <v>138</v>
      </c>
      <c r="C10">
        <f>COUNTIF(Table1[Название организации],Table2[[#This Row],[Название организации]])</f>
        <v>76</v>
      </c>
      <c r="G10" s="3"/>
    </row>
    <row r="11" spans="1:7" ht="23.25" x14ac:dyDescent="0.25">
      <c r="A11">
        <v>10</v>
      </c>
      <c r="B11" s="6" t="s">
        <v>140</v>
      </c>
      <c r="C11">
        <f>COUNTIF(Table1[Название организации],Table2[[#This Row],[Название организации]])</f>
        <v>76</v>
      </c>
      <c r="G11" s="3"/>
    </row>
    <row r="12" spans="1:7" ht="23.25" x14ac:dyDescent="0.25">
      <c r="A12">
        <v>11</v>
      </c>
      <c r="B12" s="6" t="s">
        <v>185</v>
      </c>
      <c r="C12">
        <f>COUNTIF(Table1[Название организации],Table2[[#This Row],[Название организации]])</f>
        <v>76</v>
      </c>
      <c r="G12" s="3"/>
    </row>
    <row r="13" spans="1:7" x14ac:dyDescent="0.25">
      <c r="A13">
        <v>12</v>
      </c>
      <c r="B13" s="6" t="s">
        <v>192</v>
      </c>
      <c r="C13">
        <f>COUNTIF(Table1[Название организации],Table2[[#This Row],[Название организации]])</f>
        <v>76</v>
      </c>
      <c r="G13" s="3"/>
    </row>
    <row r="14" spans="1:7" ht="23.25" x14ac:dyDescent="0.25">
      <c r="A14">
        <v>13</v>
      </c>
      <c r="B14" s="6" t="s">
        <v>136</v>
      </c>
      <c r="C14">
        <f>COUNTIF(Table1[Название организации],Table2[[#This Row],[Название организации]])</f>
        <v>76</v>
      </c>
      <c r="G14" s="3"/>
    </row>
    <row r="15" spans="1:7" ht="23.25" x14ac:dyDescent="0.25">
      <c r="A15">
        <v>14</v>
      </c>
      <c r="B15" s="6" t="s">
        <v>139</v>
      </c>
      <c r="C15">
        <f>COUNTIF(Table1[Название организации],Table2[[#This Row],[Название организации]])</f>
        <v>76</v>
      </c>
      <c r="G15" s="3"/>
    </row>
    <row r="16" spans="1:7" ht="23.25" x14ac:dyDescent="0.25">
      <c r="A16">
        <v>15</v>
      </c>
      <c r="B16" s="6" t="s">
        <v>143</v>
      </c>
      <c r="C16">
        <f>COUNTIF(Table1[Название организации],Table2[[#This Row],[Название организации]])</f>
        <v>76</v>
      </c>
      <c r="G16" s="3"/>
    </row>
    <row r="17" spans="1:7" ht="23.25" x14ac:dyDescent="0.25">
      <c r="A17">
        <v>16</v>
      </c>
      <c r="B17" s="6" t="s">
        <v>141</v>
      </c>
      <c r="C17">
        <f>COUNTIF(Table1[Название организации],Table2[[#This Row],[Название организации]])</f>
        <v>76</v>
      </c>
      <c r="G17" s="3"/>
    </row>
    <row r="18" spans="1:7" ht="34.5" x14ac:dyDescent="0.25">
      <c r="A18">
        <v>17</v>
      </c>
      <c r="B18" s="6" t="s">
        <v>212</v>
      </c>
      <c r="C18">
        <f>COUNTIF(Table1[Название организации],Table2[[#This Row],[Название организации]])</f>
        <v>76</v>
      </c>
      <c r="G18" s="3"/>
    </row>
    <row r="19" spans="1:7" ht="34.5" x14ac:dyDescent="0.25">
      <c r="A19">
        <v>18</v>
      </c>
      <c r="B19" s="6" t="s">
        <v>145</v>
      </c>
      <c r="C19">
        <f>COUNTIF(Table1[Название организации],Table2[[#This Row],[Название организации]])</f>
        <v>76</v>
      </c>
      <c r="G19" s="3"/>
    </row>
    <row r="20" spans="1:7" ht="23.25" x14ac:dyDescent="0.25">
      <c r="A20">
        <v>19</v>
      </c>
      <c r="B20" s="6" t="s">
        <v>137</v>
      </c>
      <c r="C20">
        <f>COUNTIF(Table1[Название организации],Table2[[#This Row],[Название организации]])</f>
        <v>76</v>
      </c>
      <c r="G20" s="3"/>
    </row>
    <row r="21" spans="1:7" x14ac:dyDescent="0.25">
      <c r="A21">
        <v>20</v>
      </c>
      <c r="B21" s="6" t="s">
        <v>134</v>
      </c>
      <c r="C21">
        <f>COUNTIF(Table1[Название организации],Table2[[#This Row],[Название организации]])</f>
        <v>76</v>
      </c>
      <c r="G21" s="3"/>
    </row>
    <row r="22" spans="1:7" x14ac:dyDescent="0.25">
      <c r="A22">
        <v>21</v>
      </c>
      <c r="B22" s="6" t="s">
        <v>234</v>
      </c>
      <c r="C22">
        <f>COUNTIF(Table1[Название организации],Table2[[#This Row],[Название организации]])</f>
        <v>76</v>
      </c>
      <c r="G22" s="3"/>
    </row>
    <row r="23" spans="1:7" ht="34.5" x14ac:dyDescent="0.25">
      <c r="A23">
        <v>22</v>
      </c>
      <c r="B23" s="6" t="s">
        <v>144</v>
      </c>
      <c r="C23">
        <f>COUNTIF(Table1[Название организации],Table2[[#This Row],[Название организации]])</f>
        <v>76</v>
      </c>
      <c r="G23" s="3"/>
    </row>
    <row r="24" spans="1:7" ht="34.5" x14ac:dyDescent="0.25">
      <c r="A24">
        <v>23</v>
      </c>
      <c r="B24" s="6" t="s">
        <v>121</v>
      </c>
      <c r="C24">
        <f>COUNTIF(Table1[Название организации],Table2[[#This Row],[Название организации]])</f>
        <v>76</v>
      </c>
      <c r="G24" s="3"/>
    </row>
    <row r="25" spans="1:7" x14ac:dyDescent="0.25">
      <c r="A25">
        <v>24</v>
      </c>
      <c r="B25" s="6" t="s">
        <v>129</v>
      </c>
      <c r="C25">
        <f>COUNTIF(Table1[Название организации],Table2[[#This Row],[Название организации]])</f>
        <v>76</v>
      </c>
      <c r="G25" s="3"/>
    </row>
    <row r="26" spans="1:7" x14ac:dyDescent="0.25">
      <c r="A26">
        <v>25</v>
      </c>
      <c r="B26" s="6" t="s">
        <v>131</v>
      </c>
      <c r="C26">
        <f>COUNTIF(Table1[Название организации],Table2[[#This Row],[Название организации]])</f>
        <v>76</v>
      </c>
      <c r="G26" s="3"/>
    </row>
    <row r="27" spans="1:7" ht="23.25" x14ac:dyDescent="0.25">
      <c r="A27">
        <v>26</v>
      </c>
      <c r="B27" s="6" t="s">
        <v>289</v>
      </c>
      <c r="C27">
        <f>COUNTIF(Table1[Название организации],Table2[[#This Row],[Название организации]])</f>
        <v>0</v>
      </c>
      <c r="G27" s="3"/>
    </row>
    <row r="28" spans="1:7" ht="34.5" x14ac:dyDescent="0.25">
      <c r="A28">
        <v>27</v>
      </c>
      <c r="B28" s="6" t="s">
        <v>291</v>
      </c>
      <c r="C28">
        <f>COUNTIF(Table1[Название организации],Table2[[#This Row],[Название организации]])</f>
        <v>76</v>
      </c>
      <c r="G28" s="3"/>
    </row>
    <row r="29" spans="1:7" x14ac:dyDescent="0.25">
      <c r="A29">
        <v>28</v>
      </c>
      <c r="B29" s="6" t="s">
        <v>122</v>
      </c>
      <c r="C29">
        <f>COUNTIF(Table1[Название организации],Table2[[#This Row],[Название организации]])</f>
        <v>76</v>
      </c>
      <c r="G29" s="3"/>
    </row>
    <row r="30" spans="1:7" ht="23.25" x14ac:dyDescent="0.25">
      <c r="A30">
        <v>29</v>
      </c>
      <c r="B30" s="6" t="s">
        <v>127</v>
      </c>
      <c r="C30">
        <f>COUNTIF(Table1[Название организации],Table2[[#This Row],[Название организации]])</f>
        <v>76</v>
      </c>
      <c r="G30" s="3"/>
    </row>
    <row r="31" spans="1:7" x14ac:dyDescent="0.25">
      <c r="A31">
        <v>30</v>
      </c>
      <c r="B31" s="6" t="s">
        <v>124</v>
      </c>
      <c r="C31">
        <f>COUNTIF(Table1[Название организации],Table2[[#This Row],[Название организации]])</f>
        <v>76</v>
      </c>
      <c r="G31" s="3"/>
    </row>
    <row r="32" spans="1:7" ht="23.25" x14ac:dyDescent="0.25">
      <c r="A32">
        <v>31</v>
      </c>
      <c r="B32" s="6" t="s">
        <v>123</v>
      </c>
      <c r="C32">
        <f>COUNTIF(Table1[Название организации],Table2[[#This Row],[Название организации]])</f>
        <v>76</v>
      </c>
      <c r="G32" s="3"/>
    </row>
    <row r="33" spans="1:7" x14ac:dyDescent="0.25">
      <c r="A33">
        <v>32</v>
      </c>
      <c r="B33" s="6" t="s">
        <v>120</v>
      </c>
      <c r="C33">
        <f>COUNTIF(Table1[Название организации],Table2[[#This Row],[Название организации]])</f>
        <v>76</v>
      </c>
      <c r="G33" s="3"/>
    </row>
    <row r="34" spans="1:7" x14ac:dyDescent="0.25">
      <c r="A34">
        <v>33</v>
      </c>
      <c r="B34" s="6" t="s">
        <v>119</v>
      </c>
      <c r="C34">
        <f>COUNTIF(Table1[Название организации],Table2[[#This Row],[Название организации]])</f>
        <v>76</v>
      </c>
      <c r="G34" s="3"/>
    </row>
    <row r="35" spans="1:7" ht="23.25" x14ac:dyDescent="0.25">
      <c r="A35">
        <v>34</v>
      </c>
      <c r="B35" s="6" t="s">
        <v>130</v>
      </c>
      <c r="C35">
        <f>COUNTIF(Table1[Название организации],Table2[[#This Row],[Название организации]])</f>
        <v>76</v>
      </c>
      <c r="G35" s="3"/>
    </row>
    <row r="36" spans="1:7" ht="23.25" x14ac:dyDescent="0.25">
      <c r="A36">
        <v>35</v>
      </c>
      <c r="B36" s="6" t="s">
        <v>128</v>
      </c>
      <c r="C36">
        <f>COUNTIF(Table1[Название организации],Table2[[#This Row],[Название организации]])</f>
        <v>76</v>
      </c>
      <c r="G36" s="3"/>
    </row>
    <row r="37" spans="1:7" ht="23.25" x14ac:dyDescent="0.25">
      <c r="A37">
        <v>36</v>
      </c>
      <c r="B37" s="6" t="s">
        <v>132</v>
      </c>
      <c r="C37">
        <f>COUNTIF(Table1[Название организации],Table2[[#This Row],[Название организации]])</f>
        <v>76</v>
      </c>
      <c r="G37" s="3"/>
    </row>
    <row r="38" spans="1:7" x14ac:dyDescent="0.25">
      <c r="A38">
        <v>37</v>
      </c>
      <c r="B38" s="6" t="s">
        <v>133</v>
      </c>
      <c r="C38">
        <f>COUNTIF(Table1[Название организации],Table2[[#This Row],[Название организации]])</f>
        <v>76</v>
      </c>
      <c r="G38" s="3"/>
    </row>
    <row r="39" spans="1:7" ht="23.25" x14ac:dyDescent="0.25">
      <c r="A39">
        <v>38</v>
      </c>
      <c r="B39" s="6" t="s">
        <v>125</v>
      </c>
      <c r="C39">
        <f>COUNTIF(Table1[Название организации],Table2[[#This Row],[Название организации]])</f>
        <v>76</v>
      </c>
      <c r="G39" s="3"/>
    </row>
    <row r="40" spans="1:7" x14ac:dyDescent="0.25">
      <c r="A40">
        <v>39</v>
      </c>
      <c r="B40" s="6" t="s">
        <v>126</v>
      </c>
      <c r="C40">
        <f>COUNTIF(Table1[Название организации],Table2[[#This Row],[Название организации]])</f>
        <v>76</v>
      </c>
      <c r="G40" s="3"/>
    </row>
    <row r="41" spans="1:7" x14ac:dyDescent="0.25">
      <c r="A41">
        <v>40</v>
      </c>
      <c r="B41" s="6" t="s">
        <v>427</v>
      </c>
      <c r="C41">
        <f>COUNTIF(Table1[Название организации],Table2[[#This Row],[Название организации]])</f>
        <v>76</v>
      </c>
      <c r="G41" s="3"/>
    </row>
    <row r="42" spans="1:7" x14ac:dyDescent="0.25">
      <c r="A42">
        <v>41</v>
      </c>
      <c r="B42" s="6"/>
      <c r="C42">
        <f>COUNTIF(Table1[Название организации],Table2[[#This Row],[Название организации]])</f>
        <v>0</v>
      </c>
      <c r="G42" s="3"/>
    </row>
    <row r="43" spans="1:7" x14ac:dyDescent="0.25">
      <c r="A43">
        <v>42</v>
      </c>
      <c r="B43" s="6"/>
      <c r="C43">
        <f>COUNTIF(Table1[Название организации],Table2[[#This Row],[Название организации]])</f>
        <v>0</v>
      </c>
      <c r="G43" s="3"/>
    </row>
    <row r="44" spans="1:7" x14ac:dyDescent="0.25">
      <c r="A44">
        <v>43</v>
      </c>
      <c r="B44" s="6"/>
      <c r="C44">
        <f>COUNTIF(Table1[Название организации],Table2[[#This Row],[Название организации]])</f>
        <v>0</v>
      </c>
      <c r="G44" s="3"/>
    </row>
    <row r="45" spans="1:7" x14ac:dyDescent="0.25">
      <c r="A45">
        <v>44</v>
      </c>
      <c r="B45" s="7"/>
      <c r="C45">
        <f>COUNTIF(Table1[Название организации],Table2[[#This Row],[Название организации]])</f>
        <v>0</v>
      </c>
      <c r="G45" s="3"/>
    </row>
    <row r="46" spans="1:7" x14ac:dyDescent="0.25">
      <c r="A46">
        <v>45</v>
      </c>
      <c r="B46" s="7"/>
      <c r="C46">
        <f>COUNTIF(Table1[Название организации],Table2[[#This Row],[Название организации]])</f>
        <v>0</v>
      </c>
      <c r="G46" s="3"/>
    </row>
    <row r="47" spans="1:7" x14ac:dyDescent="0.25">
      <c r="A47">
        <v>46</v>
      </c>
      <c r="B47" s="7"/>
      <c r="C47">
        <f>COUNTIF(Table1[Название организации],Table2[[#This Row],[Название организации]])</f>
        <v>0</v>
      </c>
      <c r="G47" s="3"/>
    </row>
    <row r="48" spans="1:7" x14ac:dyDescent="0.25">
      <c r="A48">
        <v>47</v>
      </c>
      <c r="B48" s="7"/>
      <c r="C48">
        <f>COUNTIF(Table1[Название организации],Table2[[#This Row],[Название организации]])</f>
        <v>0</v>
      </c>
      <c r="G48" s="3"/>
    </row>
    <row r="49" spans="1:7" x14ac:dyDescent="0.25">
      <c r="A49">
        <v>48</v>
      </c>
      <c r="B49" s="7"/>
      <c r="C49">
        <f>COUNTIF(Table1[Название организации],Table2[[#This Row],[Название организации]])</f>
        <v>0</v>
      </c>
      <c r="G49" s="3"/>
    </row>
    <row r="50" spans="1:7" x14ac:dyDescent="0.25">
      <c r="A50">
        <v>49</v>
      </c>
      <c r="B50" s="7"/>
      <c r="C50">
        <f>COUNTIF(Table1[Название организации],Table2[[#This Row],[Название организации]])</f>
        <v>0</v>
      </c>
      <c r="G50" s="3"/>
    </row>
    <row r="51" spans="1:7" x14ac:dyDescent="0.25">
      <c r="A51">
        <v>50</v>
      </c>
      <c r="B51" s="7"/>
      <c r="C51">
        <f>COUNTIF(Table1[Название организации],Table2[[#This Row],[Название организации]])</f>
        <v>0</v>
      </c>
      <c r="G51" s="3"/>
    </row>
    <row r="52" spans="1:7" x14ac:dyDescent="0.25">
      <c r="A52">
        <v>51</v>
      </c>
      <c r="B52" s="7"/>
      <c r="C52">
        <f>COUNTIF(Table1[Название организации],Table2[[#This Row],[Название организации]])</f>
        <v>0</v>
      </c>
      <c r="G52" s="3"/>
    </row>
    <row r="53" spans="1:7" x14ac:dyDescent="0.25">
      <c r="A53">
        <v>52</v>
      </c>
      <c r="B53" s="7"/>
      <c r="C53">
        <f>COUNTIF(Table1[Название организации],Table2[[#This Row],[Название организации]])</f>
        <v>0</v>
      </c>
      <c r="G53" s="3"/>
    </row>
    <row r="54" spans="1:7" x14ac:dyDescent="0.25">
      <c r="A54">
        <v>53</v>
      </c>
      <c r="B54" s="7"/>
      <c r="C54">
        <f>COUNTIF(Table1[Название организации],Table2[[#This Row],[Название организации]])</f>
        <v>0</v>
      </c>
      <c r="G54" s="3"/>
    </row>
    <row r="55" spans="1:7" x14ac:dyDescent="0.25">
      <c r="A55" s="23"/>
      <c r="B55" s="7"/>
      <c r="C55" s="3">
        <f>COUNTIF(Table1[Название организации],Table2[[#This Row],[Название организации]])</f>
        <v>0</v>
      </c>
    </row>
    <row r="56" spans="1:7" x14ac:dyDescent="0.25">
      <c r="A56" s="23"/>
      <c r="B56" s="7"/>
      <c r="C56" s="3">
        <f>COUNTIF(Table1[Название организации],Table2[[#This Row],[Название организации]])</f>
        <v>0</v>
      </c>
    </row>
    <row r="57" spans="1:7" x14ac:dyDescent="0.25">
      <c r="A57" s="23"/>
      <c r="B57" s="7"/>
      <c r="C57" s="3">
        <f>COUNTIF(Table1[Название организации],Table2[[#This Row],[Название организации]])</f>
        <v>0</v>
      </c>
    </row>
    <row r="58" spans="1:7" x14ac:dyDescent="0.25">
      <c r="A58" s="23"/>
      <c r="B58" s="7"/>
      <c r="C58" s="3">
        <f>COUNTIF(Table1[Название организации],Table2[[#This Row],[Название организации]])</f>
        <v>0</v>
      </c>
    </row>
    <row r="59" spans="1:7" x14ac:dyDescent="0.25">
      <c r="A59" s="23"/>
      <c r="B59" s="7"/>
      <c r="C59" s="3">
        <f>COUNTIF(Table1[Название организации],Table2[[#This Row],[Название организации]])</f>
        <v>0</v>
      </c>
    </row>
    <row r="60" spans="1:7" x14ac:dyDescent="0.25">
      <c r="A60" s="23"/>
      <c r="B60" s="7"/>
      <c r="C60" s="3">
        <f>COUNTIF(Table1[Название организации],Table2[[#This Row],[Название организации]])</f>
        <v>0</v>
      </c>
    </row>
    <row r="61" spans="1:7" x14ac:dyDescent="0.25">
      <c r="A61" s="23"/>
      <c r="B61" s="7"/>
      <c r="C61" s="3">
        <f>COUNTIF(Table1[Название организации],Table2[[#This Row],[Название организации]])</f>
        <v>0</v>
      </c>
    </row>
    <row r="62" spans="1:7" x14ac:dyDescent="0.25">
      <c r="A62" s="23"/>
      <c r="B62" s="7"/>
      <c r="C62" s="3">
        <f>COUNTIF(Table1[Название организации],Table2[[#This Row],[Название организации]])</f>
        <v>0</v>
      </c>
    </row>
    <row r="63" spans="1:7" x14ac:dyDescent="0.25">
      <c r="A63" s="23"/>
      <c r="B63" s="7"/>
      <c r="C63" s="3">
        <f>COUNTIF(Table1[Название организации],Table2[[#This Row],[Название организации]])</f>
        <v>0</v>
      </c>
    </row>
    <row r="64" spans="1:7" x14ac:dyDescent="0.25">
      <c r="A64" s="23"/>
      <c r="B64" s="7"/>
      <c r="C64" s="3">
        <f>COUNTIF(Table1[Название организации],Table2[[#This Row],[Название организации]])</f>
        <v>0</v>
      </c>
    </row>
    <row r="65" spans="1:3" x14ac:dyDescent="0.25">
      <c r="A65" s="23"/>
      <c r="B65" s="7"/>
      <c r="C65" s="3">
        <f>COUNTIF(Table1[Название организации],Table2[[#This Row],[Название организации]])</f>
        <v>0</v>
      </c>
    </row>
    <row r="66" spans="1:3" x14ac:dyDescent="0.25">
      <c r="A66" s="23"/>
      <c r="B66" s="7"/>
      <c r="C66" s="3">
        <f>COUNTIF(Table1[Название организации],Table2[[#This Row],[Название организации]])</f>
        <v>0</v>
      </c>
    </row>
    <row r="67" spans="1:3" x14ac:dyDescent="0.25">
      <c r="A67" s="23"/>
      <c r="B67" s="7"/>
      <c r="C67" s="3">
        <f>COUNTIF(Table1[Название организации],Table2[[#This Row],[Название организации]])</f>
        <v>0</v>
      </c>
    </row>
    <row r="68" spans="1:3" x14ac:dyDescent="0.25">
      <c r="A68" s="23"/>
      <c r="B68" s="7"/>
      <c r="C68" s="3">
        <f>COUNTIF(Table1[Название организации],Table2[[#This Row],[Название организации]])</f>
        <v>0</v>
      </c>
    </row>
    <row r="69" spans="1:3" x14ac:dyDescent="0.25">
      <c r="A69" s="23"/>
      <c r="B69" s="7"/>
      <c r="C69" s="3">
        <f>COUNTIF(Table1[Название организации],Table2[[#This Row],[Название организации]])</f>
        <v>0</v>
      </c>
    </row>
    <row r="70" spans="1:3" x14ac:dyDescent="0.25">
      <c r="A70" s="23"/>
      <c r="B70" s="7"/>
      <c r="C70" s="3">
        <f>COUNTIF(Table1[Название организации],Table2[[#This Row],[Название организации]])</f>
        <v>0</v>
      </c>
    </row>
    <row r="71" spans="1:3" x14ac:dyDescent="0.25">
      <c r="A71" s="23"/>
      <c r="B71" s="7"/>
      <c r="C71" s="3">
        <f>COUNTIF(Table1[Название организации],Table2[[#This Row],[Название организации]])</f>
        <v>0</v>
      </c>
    </row>
    <row r="72" spans="1:3" x14ac:dyDescent="0.25">
      <c r="A72" s="23"/>
      <c r="B72" s="7"/>
      <c r="C72" s="3">
        <f>COUNTIF(Table1[Название организации],Table2[[#This Row],[Название организации]])</f>
        <v>0</v>
      </c>
    </row>
    <row r="73" spans="1:3" x14ac:dyDescent="0.25">
      <c r="A73" s="23"/>
      <c r="B73" s="7"/>
      <c r="C73" s="3">
        <f>COUNTIF(Table1[Название организации],Table2[[#This Row],[Название организации]])</f>
        <v>0</v>
      </c>
    </row>
    <row r="74" spans="1:3" x14ac:dyDescent="0.25">
      <c r="A74" s="23"/>
      <c r="B74" s="7"/>
      <c r="C74" s="3">
        <f>COUNTIF(Table1[Название организации],Table2[[#This Row],[Название организации]])</f>
        <v>0</v>
      </c>
    </row>
    <row r="75" spans="1:3" x14ac:dyDescent="0.25">
      <c r="A75" s="23"/>
      <c r="B75" s="7"/>
      <c r="C75" s="3">
        <f>COUNTIF(Table1[Название организации],Table2[[#This Row],[Название организации]])</f>
        <v>0</v>
      </c>
    </row>
    <row r="76" spans="1:3" x14ac:dyDescent="0.25">
      <c r="A76" s="23"/>
      <c r="B76" s="7"/>
      <c r="C76" s="3">
        <f>COUNTIF(Table1[Название организации],Table2[[#This Row],[Название организации]])</f>
        <v>0</v>
      </c>
    </row>
    <row r="77" spans="1:3" x14ac:dyDescent="0.25">
      <c r="A77" s="23"/>
      <c r="B77" s="7"/>
      <c r="C77" s="3">
        <f>COUNTIF(Table1[Название организации],Table2[[#This Row],[Название организации]])</f>
        <v>0</v>
      </c>
    </row>
    <row r="78" spans="1:3" x14ac:dyDescent="0.25">
      <c r="A78" s="23"/>
      <c r="B78" s="7"/>
      <c r="C78" s="3">
        <f>COUNTIF(Table1[Название организации],Table2[[#This Row],[Название организации]])</f>
        <v>0</v>
      </c>
    </row>
    <row r="79" spans="1:3" x14ac:dyDescent="0.25">
      <c r="A79" s="23"/>
      <c r="B79" s="7"/>
      <c r="C79" s="3">
        <f>COUNTIF(Table1[Название организации],Table2[[#This Row],[Название организации]])</f>
        <v>0</v>
      </c>
    </row>
    <row r="80" spans="1:3" x14ac:dyDescent="0.25">
      <c r="A80" s="23"/>
      <c r="B80" s="7"/>
      <c r="C80" s="3">
        <f>COUNTIF(Table1[Название организации],Table2[[#This Row],[Название организации]])</f>
        <v>0</v>
      </c>
    </row>
    <row r="81" spans="1:3" x14ac:dyDescent="0.25">
      <c r="A81" s="23"/>
      <c r="B81" s="7"/>
      <c r="C81" s="3">
        <f>COUNTIF(Table1[Название организации],Table2[[#This Row],[Название организации]])</f>
        <v>0</v>
      </c>
    </row>
    <row r="82" spans="1:3" x14ac:dyDescent="0.25">
      <c r="A82" s="23"/>
      <c r="B82" s="7"/>
      <c r="C82" s="3">
        <f>COUNTIF(Table1[Название организации],Table2[[#This Row],[Название организации]])</f>
        <v>0</v>
      </c>
    </row>
    <row r="83" spans="1:3" x14ac:dyDescent="0.25">
      <c r="A83" s="23"/>
      <c r="B83" s="7"/>
      <c r="C83" s="3">
        <f>COUNTIF(Table1[Название организации],Table2[[#This Row],[Название организации]])</f>
        <v>0</v>
      </c>
    </row>
    <row r="84" spans="1:3" x14ac:dyDescent="0.25">
      <c r="A84" s="23"/>
      <c r="B84" s="7"/>
      <c r="C84" s="3">
        <f>COUNTIF(Table1[Название организации],Table2[[#This Row],[Название организации]])</f>
        <v>0</v>
      </c>
    </row>
    <row r="85" spans="1:3" x14ac:dyDescent="0.25">
      <c r="A85" s="23"/>
      <c r="B85" s="7"/>
      <c r="C85" s="3">
        <f>COUNTIF(Table1[Название организации],Table2[[#This Row],[Название организации]])</f>
        <v>0</v>
      </c>
    </row>
    <row r="86" spans="1:3" x14ac:dyDescent="0.25">
      <c r="A86" s="23"/>
      <c r="B86" s="7"/>
      <c r="C86" s="3">
        <f>COUNTIF(Table1[Название организации],Table2[[#This Row],[Название организации]])</f>
        <v>0</v>
      </c>
    </row>
    <row r="87" spans="1:3" x14ac:dyDescent="0.25">
      <c r="A87" s="23"/>
      <c r="B87" s="7"/>
      <c r="C87" s="3">
        <f>COUNTIF(Table1[Название организации],Table2[[#This Row],[Название организации]])</f>
        <v>0</v>
      </c>
    </row>
    <row r="88" spans="1:3" x14ac:dyDescent="0.25">
      <c r="A88" s="23"/>
      <c r="B88" s="7"/>
      <c r="C88" s="3">
        <f>COUNTIF(Table1[Название организации],Table2[[#This Row],[Название организации]])</f>
        <v>0</v>
      </c>
    </row>
    <row r="89" spans="1:3" x14ac:dyDescent="0.25">
      <c r="A89" s="23"/>
      <c r="B89" s="7"/>
      <c r="C89" s="3">
        <f>COUNTIF(Table1[Название организации],Table2[[#This Row],[Название организации]])</f>
        <v>0</v>
      </c>
    </row>
    <row r="90" spans="1:3" x14ac:dyDescent="0.25">
      <c r="A90" s="23"/>
      <c r="B90" s="7"/>
      <c r="C90" s="3">
        <f>COUNTIF(Table1[Название организации],Table2[[#This Row],[Название организации]])</f>
        <v>0</v>
      </c>
    </row>
    <row r="91" spans="1:3" x14ac:dyDescent="0.25">
      <c r="A91" s="23"/>
      <c r="B91" s="7"/>
      <c r="C91" s="3">
        <f>COUNTIF(Table1[Название организации],Table2[[#This Row],[Название организации]])</f>
        <v>0</v>
      </c>
    </row>
    <row r="92" spans="1:3" x14ac:dyDescent="0.25">
      <c r="A92" s="23"/>
      <c r="B92" s="7"/>
      <c r="C92" s="3">
        <f>COUNTIF(Table1[Название организации],Table2[[#This Row],[Название организации]])</f>
        <v>0</v>
      </c>
    </row>
    <row r="93" spans="1:3" x14ac:dyDescent="0.25">
      <c r="A93" s="23"/>
      <c r="B93" s="7"/>
      <c r="C93" s="3">
        <f>COUNTIF(Table1[Название организации],Table2[[#This Row],[Название организации]])</f>
        <v>0</v>
      </c>
    </row>
    <row r="94" spans="1:3" x14ac:dyDescent="0.25">
      <c r="A94" s="23"/>
      <c r="B94" s="7"/>
      <c r="C94" s="3">
        <f>COUNTIF(Table1[Название организации],Table2[[#This Row],[Название организации]])</f>
        <v>0</v>
      </c>
    </row>
    <row r="95" spans="1:3" x14ac:dyDescent="0.25">
      <c r="A95" s="23"/>
      <c r="B95" s="7"/>
      <c r="C95" s="3">
        <f>COUNTIF(Table1[Название организации],Table2[[#This Row],[Название организации]])</f>
        <v>0</v>
      </c>
    </row>
    <row r="96" spans="1:3" x14ac:dyDescent="0.25">
      <c r="A96" s="23"/>
      <c r="B96" s="7"/>
      <c r="C96" s="3">
        <f>COUNTIF(Table1[Название организации],Table2[[#This Row],[Название организации]])</f>
        <v>0</v>
      </c>
    </row>
    <row r="97" spans="1:3" x14ac:dyDescent="0.25">
      <c r="A97" s="23"/>
      <c r="B97" s="7"/>
      <c r="C97" s="3">
        <f>COUNTIF(Table1[Название организации],Table2[[#This Row],[Название организации]])</f>
        <v>0</v>
      </c>
    </row>
    <row r="98" spans="1:3" x14ac:dyDescent="0.25">
      <c r="A98" s="23"/>
      <c r="B98" s="7"/>
      <c r="C98" s="3">
        <f>COUNTIF(Table1[Название организации],Table2[[#This Row],[Название организации]])</f>
        <v>0</v>
      </c>
    </row>
    <row r="99" spans="1:3" x14ac:dyDescent="0.25">
      <c r="A99" s="23"/>
      <c r="B99" s="7"/>
      <c r="C99" s="3">
        <f>COUNTIF(Table1[Название организации],Table2[[#This Row],[Название организации]])</f>
        <v>0</v>
      </c>
    </row>
    <row r="100" spans="1:3" x14ac:dyDescent="0.25">
      <c r="A100" s="23"/>
      <c r="B100" s="7"/>
      <c r="C100" s="3">
        <f>COUNTIF(Table1[Название организации],Table2[[#This Row],[Название организации]])</f>
        <v>0</v>
      </c>
    </row>
    <row r="101" spans="1:3" x14ac:dyDescent="0.25">
      <c r="A101" s="23"/>
      <c r="B101" s="7"/>
      <c r="C101" s="3">
        <f>COUNTIF(Table1[Название организации],Table2[[#This Row],[Название организации]])</f>
        <v>0</v>
      </c>
    </row>
    <row r="102" spans="1:3" x14ac:dyDescent="0.25">
      <c r="A102" s="23"/>
      <c r="B102" s="7"/>
      <c r="C102" s="3">
        <f>COUNTIF(Table1[Название организации],Table2[[#This Row],[Название организации]])</f>
        <v>0</v>
      </c>
    </row>
    <row r="103" spans="1:3" x14ac:dyDescent="0.25">
      <c r="A103" s="23"/>
      <c r="B103" s="7"/>
      <c r="C103" s="3">
        <f>COUNTIF(Table1[Название организации],Table2[[#This Row],[Название организации]])</f>
        <v>0</v>
      </c>
    </row>
    <row r="104" spans="1:3" x14ac:dyDescent="0.25">
      <c r="A104" s="23"/>
      <c r="B104" s="7"/>
      <c r="C104" s="3">
        <f>COUNTIF(Table1[Название организации],Table2[[#This Row],[Название организации]])</f>
        <v>0</v>
      </c>
    </row>
    <row r="105" spans="1:3" x14ac:dyDescent="0.25">
      <c r="A105" s="23"/>
      <c r="B105" s="7"/>
      <c r="C105" s="3">
        <f>COUNTIF(Table1[Название организации],Table2[[#This Row],[Название организации]])</f>
        <v>0</v>
      </c>
    </row>
    <row r="106" spans="1:3" x14ac:dyDescent="0.25">
      <c r="A106" s="23"/>
      <c r="B106" s="7"/>
      <c r="C106" s="3">
        <f>COUNTIF(Table1[Название организации],Table2[[#This Row],[Название организации]])</f>
        <v>0</v>
      </c>
    </row>
    <row r="107" spans="1:3" x14ac:dyDescent="0.25">
      <c r="A107" s="23"/>
      <c r="B107" s="7"/>
      <c r="C107" s="3">
        <f>COUNTIF(Table1[Название организации],Table2[[#This Row],[Название организации]])</f>
        <v>0</v>
      </c>
    </row>
    <row r="108" spans="1:3" x14ac:dyDescent="0.25">
      <c r="A108" s="23"/>
      <c r="B108" s="7"/>
      <c r="C108" s="3">
        <f>COUNTIF(Table1[Название организации],Table2[[#This Row],[Название организации]])</f>
        <v>0</v>
      </c>
    </row>
    <row r="109" spans="1:3" x14ac:dyDescent="0.25">
      <c r="A109" s="23"/>
      <c r="B109" s="7"/>
      <c r="C109" s="3">
        <f>COUNTIF(Table1[Название организации],Table2[[#This Row],[Название организации]])</f>
        <v>0</v>
      </c>
    </row>
    <row r="110" spans="1:3" x14ac:dyDescent="0.25">
      <c r="A110" s="23"/>
      <c r="B110" s="7"/>
      <c r="C110" s="3">
        <f>COUNTIF(Table1[Название организации],Table2[[#This Row],[Название организации]])</f>
        <v>0</v>
      </c>
    </row>
    <row r="111" spans="1:3" x14ac:dyDescent="0.25">
      <c r="A111" s="23"/>
      <c r="B111" s="7"/>
      <c r="C111" s="3">
        <f>COUNTIF(Table1[Название организации],Table2[[#This Row],[Название организации]])</f>
        <v>0</v>
      </c>
    </row>
    <row r="112" spans="1:3" x14ac:dyDescent="0.25">
      <c r="A112" s="23"/>
      <c r="B112" s="7"/>
      <c r="C112" s="3">
        <f>COUNTIF(Table1[Название организации],Table2[[#This Row],[Название организации]])</f>
        <v>0</v>
      </c>
    </row>
    <row r="113" spans="1:3" x14ac:dyDescent="0.25">
      <c r="A113" s="23"/>
      <c r="B113" s="7"/>
      <c r="C113" s="3">
        <f>COUNTIF(Table1[Название организации],Table2[[#This Row],[Название организации]])</f>
        <v>0</v>
      </c>
    </row>
    <row r="114" spans="1:3" x14ac:dyDescent="0.25">
      <c r="A114" s="23"/>
      <c r="B114" s="7"/>
      <c r="C114" s="3">
        <f>COUNTIF(Table1[Название организации],Table2[[#This Row],[Название организации]])</f>
        <v>0</v>
      </c>
    </row>
    <row r="115" spans="1:3" x14ac:dyDescent="0.25">
      <c r="A115" s="23"/>
      <c r="B115" s="7"/>
      <c r="C115" s="3">
        <f>COUNTIF(Table1[Название организации],Table2[[#This Row],[Название организации]])</f>
        <v>0</v>
      </c>
    </row>
    <row r="116" spans="1:3" x14ac:dyDescent="0.25">
      <c r="A116" s="23"/>
      <c r="B116" s="7"/>
      <c r="C116" s="3">
        <f>COUNTIF(Table1[Название организации],Table2[[#This Row],[Название организации]])</f>
        <v>0</v>
      </c>
    </row>
    <row r="117" spans="1:3" x14ac:dyDescent="0.25">
      <c r="A117" s="23"/>
      <c r="B117" s="7"/>
      <c r="C117" s="3">
        <f>COUNTIF(Table1[Название организации],Table2[[#This Row],[Название организации]])</f>
        <v>0</v>
      </c>
    </row>
    <row r="118" spans="1:3" x14ac:dyDescent="0.25">
      <c r="A118" s="23"/>
      <c r="B118" s="7"/>
      <c r="C118" s="3">
        <f>COUNTIF(Table1[Название организации],Table2[[#This Row],[Название организации]])</f>
        <v>0</v>
      </c>
    </row>
    <row r="119" spans="1:3" x14ac:dyDescent="0.25">
      <c r="A119" s="23"/>
      <c r="B119" s="7"/>
      <c r="C119" s="3">
        <f>COUNTIF(Table1[Название организации],Table2[[#This Row],[Название организации]])</f>
        <v>0</v>
      </c>
    </row>
    <row r="120" spans="1:3" x14ac:dyDescent="0.25">
      <c r="A120" s="23"/>
      <c r="B120" s="7"/>
      <c r="C120" s="3">
        <f>COUNTIF(Table1[Название организации],Table2[[#This Row],[Название организации]])</f>
        <v>0</v>
      </c>
    </row>
    <row r="121" spans="1:3" x14ac:dyDescent="0.25">
      <c r="A121" s="23"/>
      <c r="B121" s="7"/>
      <c r="C121" s="3">
        <f>COUNTIF(Table1[Название организации],Table2[[#This Row],[Название организации]])</f>
        <v>0</v>
      </c>
    </row>
    <row r="122" spans="1:3" x14ac:dyDescent="0.25">
      <c r="A122" s="23"/>
      <c r="B122" s="7"/>
      <c r="C122" s="3">
        <f>COUNTIF(Table1[Название организации],Table2[[#This Row],[Название организации]])</f>
        <v>0</v>
      </c>
    </row>
    <row r="123" spans="1:3" x14ac:dyDescent="0.25">
      <c r="A123" s="23"/>
      <c r="B123" s="7"/>
      <c r="C123" s="3">
        <f>COUNTIF(Table1[Название организации],Table2[[#This Row],[Название организации]])</f>
        <v>0</v>
      </c>
    </row>
    <row r="124" spans="1:3" x14ac:dyDescent="0.25">
      <c r="A124" s="23"/>
      <c r="B124" s="7"/>
      <c r="C124" s="3">
        <f>COUNTIF(Table1[Название организации],Table2[[#This Row],[Название организации]])</f>
        <v>0</v>
      </c>
    </row>
    <row r="125" spans="1:3" x14ac:dyDescent="0.25">
      <c r="A125" s="23"/>
      <c r="B125" s="7"/>
      <c r="C125" s="3">
        <f>COUNTIF(Table1[Название организации],Table2[[#This Row],[Название организации]])</f>
        <v>0</v>
      </c>
    </row>
    <row r="126" spans="1:3" x14ac:dyDescent="0.25">
      <c r="A126" s="23"/>
      <c r="B126" s="7"/>
      <c r="C126" s="3">
        <f>COUNTIF(Table1[Название организации],Table2[[#This Row],[Название организации]])</f>
        <v>0</v>
      </c>
    </row>
    <row r="127" spans="1:3" x14ac:dyDescent="0.25">
      <c r="A127" s="23"/>
      <c r="B127" s="7"/>
      <c r="C127" s="3">
        <f>COUNTIF(Table1[Название организации],Table2[[#This Row],[Название организации]])</f>
        <v>0</v>
      </c>
    </row>
    <row r="128" spans="1:3" x14ac:dyDescent="0.25">
      <c r="A128" s="23"/>
      <c r="B128" s="7"/>
      <c r="C128" s="3">
        <f>COUNTIF(Table1[Название организации],Table2[[#This Row],[Название организации]])</f>
        <v>0</v>
      </c>
    </row>
    <row r="129" spans="1:3" x14ac:dyDescent="0.25">
      <c r="A129" s="23"/>
      <c r="B129" s="7"/>
      <c r="C129" s="3">
        <f>COUNTIF(Table1[Название организации],Table2[[#This Row],[Название организации]])</f>
        <v>0</v>
      </c>
    </row>
    <row r="130" spans="1:3" x14ac:dyDescent="0.25">
      <c r="A130" s="23"/>
      <c r="B130" s="7"/>
      <c r="C130" s="3">
        <f>COUNTIF(Table1[Название организации],Table2[[#This Row],[Название организации]])</f>
        <v>0</v>
      </c>
    </row>
    <row r="131" spans="1:3" x14ac:dyDescent="0.25">
      <c r="A131" s="23"/>
      <c r="B131" s="7"/>
      <c r="C131" s="3">
        <f>COUNTIF(Table1[Название организации],Table2[[#This Row],[Название организации]])</f>
        <v>0</v>
      </c>
    </row>
    <row r="132" spans="1:3" x14ac:dyDescent="0.25">
      <c r="A132" s="23"/>
      <c r="B132" s="7"/>
      <c r="C132" s="3">
        <f>COUNTIF(Table1[Название организации],Table2[[#This Row],[Название организации]])</f>
        <v>0</v>
      </c>
    </row>
    <row r="133" spans="1:3" x14ac:dyDescent="0.25">
      <c r="A133" s="23"/>
      <c r="B133" s="7"/>
      <c r="C133" s="3">
        <f>COUNTIF(Table1[Название организации],Table2[[#This Row],[Название организации]])</f>
        <v>0</v>
      </c>
    </row>
    <row r="134" spans="1:3" x14ac:dyDescent="0.25">
      <c r="A134" s="23"/>
      <c r="B134" s="7"/>
      <c r="C134" s="3">
        <f>COUNTIF(Table1[Название организации],Table2[[#This Row],[Название организации]])</f>
        <v>0</v>
      </c>
    </row>
    <row r="135" spans="1:3" x14ac:dyDescent="0.25">
      <c r="A135" s="23"/>
      <c r="B135" s="7"/>
      <c r="C135" s="3">
        <f>COUNTIF(Table1[Название организации],Table2[[#This Row],[Название организации]])</f>
        <v>0</v>
      </c>
    </row>
    <row r="136" spans="1:3" x14ac:dyDescent="0.25">
      <c r="A136" s="23"/>
      <c r="B136" s="7"/>
      <c r="C136" s="3">
        <f>COUNTIF(Table1[Название организации],Table2[[#This Row],[Название организации]])</f>
        <v>0</v>
      </c>
    </row>
    <row r="137" spans="1:3" x14ac:dyDescent="0.25">
      <c r="A137" s="23"/>
      <c r="B137" s="7"/>
      <c r="C137" s="3">
        <f>COUNTIF(Table1[Название организации],Table2[[#This Row],[Название организации]])</f>
        <v>0</v>
      </c>
    </row>
    <row r="138" spans="1:3" x14ac:dyDescent="0.25">
      <c r="A138" s="23"/>
      <c r="B138" s="7"/>
      <c r="C138" s="3">
        <f>COUNTIF(Table1[Название организации],Table2[[#This Row],[Название организации]])</f>
        <v>0</v>
      </c>
    </row>
    <row r="139" spans="1:3" x14ac:dyDescent="0.25">
      <c r="A139" s="23"/>
      <c r="B139" s="7"/>
      <c r="C139" s="3">
        <f>COUNTIF(Table1[Название организации],Table2[[#This Row],[Название организации]])</f>
        <v>0</v>
      </c>
    </row>
    <row r="140" spans="1:3" x14ac:dyDescent="0.25">
      <c r="A140" s="23"/>
      <c r="B140" s="7"/>
      <c r="C140" s="3">
        <f>COUNTIF(Table1[Название организации],Table2[[#This Row],[Название организации]])</f>
        <v>0</v>
      </c>
    </row>
    <row r="141" spans="1:3" x14ac:dyDescent="0.25">
      <c r="A141" s="23"/>
      <c r="B141" s="7"/>
      <c r="C141" s="3">
        <f>COUNTIF(Table1[Название организации],Table2[[#This Row],[Название организации]])</f>
        <v>0</v>
      </c>
    </row>
    <row r="142" spans="1:3" x14ac:dyDescent="0.25">
      <c r="A142" s="23"/>
      <c r="B142" s="7"/>
      <c r="C142" s="3">
        <f>COUNTIF(Table1[Название организации],Table2[[#This Row],[Название организации]])</f>
        <v>0</v>
      </c>
    </row>
    <row r="143" spans="1:3" x14ac:dyDescent="0.25">
      <c r="A143" s="23"/>
      <c r="B143" s="7"/>
      <c r="C143" s="3">
        <f>COUNTIF(Table1[Название организации],Table2[[#This Row],[Название организации]])</f>
        <v>0</v>
      </c>
    </row>
    <row r="144" spans="1:3" x14ac:dyDescent="0.25">
      <c r="A144" s="23"/>
      <c r="B144" s="7"/>
      <c r="C144" s="3">
        <f>COUNTIF(Table1[Название организации],Table2[[#This Row],[Название организации]])</f>
        <v>0</v>
      </c>
    </row>
    <row r="145" spans="1:3" x14ac:dyDescent="0.25">
      <c r="A145" s="23"/>
      <c r="B145" s="7"/>
      <c r="C145" s="3">
        <f>COUNTIF(Table1[Название организации],Table2[[#This Row],[Название организации]])</f>
        <v>0</v>
      </c>
    </row>
    <row r="146" spans="1:3" x14ac:dyDescent="0.25">
      <c r="A146" s="23"/>
      <c r="B146" s="7"/>
      <c r="C146" s="3">
        <f>COUNTIF(Table1[Название организации],Table2[[#This Row],[Название организации]])</f>
        <v>0</v>
      </c>
    </row>
    <row r="147" spans="1:3" x14ac:dyDescent="0.25">
      <c r="A147" s="23"/>
      <c r="B147" s="7"/>
      <c r="C147" s="3">
        <f>COUNTIF(Table1[Название организации],Table2[[#This Row],[Название организации]])</f>
        <v>0</v>
      </c>
    </row>
    <row r="148" spans="1:3" x14ac:dyDescent="0.25">
      <c r="A148" s="23"/>
      <c r="B148" s="7"/>
      <c r="C148" s="3">
        <f>COUNTIF(Table1[Название организации],Table2[[#This Row],[Название организации]])</f>
        <v>0</v>
      </c>
    </row>
    <row r="149" spans="1:3" x14ac:dyDescent="0.25">
      <c r="A149" s="23"/>
      <c r="B149" s="7"/>
      <c r="C149" s="3">
        <f>COUNTIF(Table1[Название организации],Table2[[#This Row],[Название организации]])</f>
        <v>0</v>
      </c>
    </row>
    <row r="150" spans="1:3" x14ac:dyDescent="0.25">
      <c r="A150" s="23"/>
      <c r="B150" s="7"/>
      <c r="C150" s="3">
        <f>COUNTIF(Table1[Название организации],Table2[[#This Row],[Название организации]])</f>
        <v>0</v>
      </c>
    </row>
    <row r="151" spans="1:3" x14ac:dyDescent="0.25">
      <c r="A151" s="23"/>
      <c r="B151" s="7"/>
      <c r="C151" s="3">
        <f>COUNTIF(Table1[Название организации],Table2[[#This Row],[Название организации]])</f>
        <v>0</v>
      </c>
    </row>
    <row r="152" spans="1:3" x14ac:dyDescent="0.25">
      <c r="A152" s="23"/>
      <c r="B152" s="7"/>
      <c r="C152" s="3">
        <f>COUNTIF(Table1[Название организации],Table2[[#This Row],[Название организации]])</f>
        <v>0</v>
      </c>
    </row>
    <row r="153" spans="1:3" x14ac:dyDescent="0.25">
      <c r="A153" s="23"/>
      <c r="B153" s="7"/>
      <c r="C153" s="3">
        <f>COUNTIF(Table1[Название организации],Table2[[#This Row],[Название организации]])</f>
        <v>0</v>
      </c>
    </row>
    <row r="154" spans="1:3" x14ac:dyDescent="0.25">
      <c r="A154" s="23"/>
      <c r="B154" s="7"/>
      <c r="C154" s="3">
        <f>COUNTIF(Table1[Название организации],Table2[[#This Row],[Название организации]])</f>
        <v>0</v>
      </c>
    </row>
    <row r="155" spans="1:3" x14ac:dyDescent="0.25">
      <c r="A155" s="23"/>
      <c r="B155" s="7"/>
      <c r="C155" s="3">
        <f>COUNTIF(Table1[Название организации],Table2[[#This Row],[Название организации]])</f>
        <v>0</v>
      </c>
    </row>
    <row r="156" spans="1:3" x14ac:dyDescent="0.25">
      <c r="A156" s="23"/>
      <c r="B156" s="7"/>
      <c r="C156" s="3">
        <f>COUNTIF(Table1[Название организации],Table2[[#This Row],[Название организации]])</f>
        <v>0</v>
      </c>
    </row>
    <row r="157" spans="1:3" x14ac:dyDescent="0.25">
      <c r="A157" s="23"/>
      <c r="B157" s="7"/>
      <c r="C157" s="3">
        <f>COUNTIF(Table1[Название организации],Table2[[#This Row],[Название организации]])</f>
        <v>0</v>
      </c>
    </row>
    <row r="158" spans="1:3" x14ac:dyDescent="0.25">
      <c r="A158" s="23"/>
      <c r="B158" s="7"/>
      <c r="C158" s="3">
        <f>COUNTIF(Table1[Название организации],Table2[[#This Row],[Название организации]])</f>
        <v>0</v>
      </c>
    </row>
    <row r="159" spans="1:3" x14ac:dyDescent="0.25">
      <c r="A159" s="23"/>
      <c r="B159" s="7"/>
      <c r="C159" s="3">
        <f>COUNTIF(Table1[Название организации],Table2[[#This Row],[Название организации]])</f>
        <v>0</v>
      </c>
    </row>
    <row r="160" spans="1:3" x14ac:dyDescent="0.25">
      <c r="A160" s="23"/>
      <c r="B160" s="7"/>
      <c r="C160" s="3">
        <f>COUNTIF(Table1[Название организации],Table2[[#This Row],[Название организации]])</f>
        <v>0</v>
      </c>
    </row>
    <row r="161" spans="1:3" x14ac:dyDescent="0.25">
      <c r="A161" s="23"/>
      <c r="B161" s="7"/>
      <c r="C161" s="3">
        <f>COUNTIF(Table1[Название организации],Table2[[#This Row],[Название организации]])</f>
        <v>0</v>
      </c>
    </row>
    <row r="162" spans="1:3" x14ac:dyDescent="0.25">
      <c r="A162" s="23"/>
      <c r="B162" s="7"/>
      <c r="C162" s="3">
        <f>COUNTIF(Table1[Название организации],Table2[[#This Row],[Название организации]])</f>
        <v>0</v>
      </c>
    </row>
    <row r="163" spans="1:3" x14ac:dyDescent="0.25">
      <c r="A163" s="23"/>
      <c r="B163" s="7"/>
      <c r="C163" s="3">
        <f>COUNTIF(Table1[Название организации],Table2[[#This Row],[Название организации]])</f>
        <v>0</v>
      </c>
    </row>
    <row r="164" spans="1:3" x14ac:dyDescent="0.25">
      <c r="A164" s="23"/>
      <c r="B164" s="7"/>
      <c r="C164" s="3">
        <f>COUNTIF(Table1[Название организации],Table2[[#This Row],[Название организации]])</f>
        <v>0</v>
      </c>
    </row>
    <row r="165" spans="1:3" x14ac:dyDescent="0.25">
      <c r="A165" s="23"/>
      <c r="B165" s="7"/>
      <c r="C165" s="3">
        <f>COUNTIF(Table1[Название организации],Table2[[#This Row],[Название организации]])</f>
        <v>0</v>
      </c>
    </row>
    <row r="166" spans="1:3" x14ac:dyDescent="0.25">
      <c r="A166" s="23"/>
      <c r="B166" s="7"/>
      <c r="C166" s="3">
        <f>COUNTIF(Table1[Название организации],Table2[[#This Row],[Название организации]])</f>
        <v>0</v>
      </c>
    </row>
    <row r="167" spans="1:3" x14ac:dyDescent="0.25">
      <c r="A167" s="23"/>
      <c r="B167" s="7"/>
      <c r="C167" s="3">
        <f>COUNTIF(Table1[Название организации],Table2[[#This Row],[Название организации]])</f>
        <v>0</v>
      </c>
    </row>
    <row r="168" spans="1:3" x14ac:dyDescent="0.25">
      <c r="A168" s="23"/>
      <c r="B168" s="7"/>
      <c r="C168" s="3">
        <f>COUNTIF(Table1[Название организации],Table2[[#This Row],[Название организации]])</f>
        <v>0</v>
      </c>
    </row>
    <row r="169" spans="1:3" x14ac:dyDescent="0.25">
      <c r="A169" s="23"/>
      <c r="B169" s="7"/>
      <c r="C169" s="3">
        <f>COUNTIF(Table1[Название организации],Table2[[#This Row],[Название организации]])</f>
        <v>0</v>
      </c>
    </row>
    <row r="170" spans="1:3" x14ac:dyDescent="0.25">
      <c r="A170" s="23"/>
      <c r="B170" s="7"/>
      <c r="C170" s="3">
        <f>COUNTIF(Table1[Название организации],Table2[[#This Row],[Название организации]])</f>
        <v>0</v>
      </c>
    </row>
    <row r="171" spans="1:3" x14ac:dyDescent="0.25">
      <c r="A171" s="23"/>
      <c r="B171" s="7"/>
      <c r="C171" s="3">
        <f>COUNTIF(Table1[Название организации],Table2[[#This Row],[Название организации]])</f>
        <v>0</v>
      </c>
    </row>
    <row r="172" spans="1:3" x14ac:dyDescent="0.25">
      <c r="A172" s="23"/>
      <c r="B172" s="7"/>
      <c r="C172" s="3">
        <f>COUNTIF(Table1[Название организации],Table2[[#This Row],[Название организации]])</f>
        <v>0</v>
      </c>
    </row>
    <row r="173" spans="1:3" x14ac:dyDescent="0.25">
      <c r="A173" s="23"/>
      <c r="B173" s="7"/>
      <c r="C173" s="3">
        <f>COUNTIF(Table1[Название организации],Table2[[#This Row],[Название организации]])</f>
        <v>0</v>
      </c>
    </row>
    <row r="174" spans="1:3" x14ac:dyDescent="0.25">
      <c r="A174" s="23"/>
      <c r="B174" s="7"/>
      <c r="C174" s="3">
        <f>COUNTIF(Table1[Название организации],Table2[[#This Row],[Название организации]])</f>
        <v>0</v>
      </c>
    </row>
    <row r="175" spans="1:3" x14ac:dyDescent="0.25">
      <c r="A175" s="23"/>
      <c r="B175" s="7"/>
      <c r="C175" s="3">
        <f>COUNTIF(Table1[Название организации],Table2[[#This Row],[Название организации]])</f>
        <v>0</v>
      </c>
    </row>
    <row r="176" spans="1:3" x14ac:dyDescent="0.25">
      <c r="A176" s="23"/>
      <c r="B176" s="7"/>
      <c r="C176" s="3">
        <f>COUNTIF(Table1[Название организации],Table2[[#This Row],[Название организации]])</f>
        <v>0</v>
      </c>
    </row>
    <row r="177" spans="1:3" x14ac:dyDescent="0.25">
      <c r="A177" s="23"/>
      <c r="B177" s="7"/>
      <c r="C177" s="3">
        <f>COUNTIF(Table1[Название организации],Table2[[#This Row],[Название организации]])</f>
        <v>0</v>
      </c>
    </row>
    <row r="178" spans="1:3" x14ac:dyDescent="0.25">
      <c r="A178" s="23"/>
      <c r="B178" s="7"/>
      <c r="C178" s="3">
        <f>COUNTIF(Table1[Название организации],Table2[[#This Row],[Название организации]])</f>
        <v>0</v>
      </c>
    </row>
    <row r="179" spans="1:3" x14ac:dyDescent="0.25">
      <c r="A179" s="23"/>
      <c r="B179" s="7"/>
      <c r="C179" s="3">
        <f>COUNTIF(Table1[Название организации],Table2[[#This Row],[Название организации]])</f>
        <v>0</v>
      </c>
    </row>
    <row r="180" spans="1:3" x14ac:dyDescent="0.25">
      <c r="A180" s="23"/>
      <c r="B180" s="7"/>
      <c r="C180" s="3">
        <f>COUNTIF(Table1[Название организации],Table2[[#This Row],[Название организации]])</f>
        <v>0</v>
      </c>
    </row>
    <row r="181" spans="1:3" x14ac:dyDescent="0.25">
      <c r="A181" s="23"/>
      <c r="B181" s="7"/>
      <c r="C181" s="3">
        <f>COUNTIF(Table1[Название организации],Table2[[#This Row],[Название организации]])</f>
        <v>0</v>
      </c>
    </row>
    <row r="182" spans="1:3" x14ac:dyDescent="0.25">
      <c r="A182" s="23"/>
      <c r="B182" s="7"/>
      <c r="C182" s="3">
        <f>COUNTIF(Table1[Название организации],Table2[[#This Row],[Название организации]])</f>
        <v>0</v>
      </c>
    </row>
    <row r="183" spans="1:3" x14ac:dyDescent="0.25">
      <c r="A183" s="23"/>
      <c r="B183" s="7"/>
      <c r="C183" s="3">
        <f>COUNTIF(Table1[Название организации],Table2[[#This Row],[Название организации]])</f>
        <v>0</v>
      </c>
    </row>
    <row r="184" spans="1:3" x14ac:dyDescent="0.25">
      <c r="A184" s="23"/>
      <c r="B184" s="7"/>
      <c r="C184" s="3">
        <f>COUNTIF(Table1[Название организации],Table2[[#This Row],[Название организации]])</f>
        <v>0</v>
      </c>
    </row>
    <row r="185" spans="1:3" x14ac:dyDescent="0.25">
      <c r="A185" s="23"/>
      <c r="B185" s="7"/>
      <c r="C185" s="3">
        <f>COUNTIF(Table1[Название организации],Table2[[#This Row],[Название организации]])</f>
        <v>0</v>
      </c>
    </row>
    <row r="186" spans="1:3" x14ac:dyDescent="0.25">
      <c r="A186" s="23"/>
      <c r="B186" s="7"/>
      <c r="C186" s="3">
        <f>COUNTIF(Table1[Название организации],Table2[[#This Row],[Название организации]])</f>
        <v>0</v>
      </c>
    </row>
    <row r="187" spans="1:3" x14ac:dyDescent="0.25">
      <c r="A187" s="23"/>
      <c r="B187" s="7"/>
      <c r="C187" s="3">
        <f>COUNTIF(Table1[Название организации],Table2[[#This Row],[Название организации]])</f>
        <v>0</v>
      </c>
    </row>
    <row r="188" spans="1:3" x14ac:dyDescent="0.25">
      <c r="A188" s="23"/>
      <c r="B188" s="7"/>
      <c r="C188" s="3">
        <f>COUNTIF(Table1[Название организации],Table2[[#This Row],[Название организации]])</f>
        <v>0</v>
      </c>
    </row>
    <row r="189" spans="1:3" x14ac:dyDescent="0.25">
      <c r="A189" s="23"/>
      <c r="B189" s="7"/>
      <c r="C189" s="3">
        <f>COUNTIF(Table1[Название организации],Table2[[#This Row],[Название организации]])</f>
        <v>0</v>
      </c>
    </row>
    <row r="190" spans="1:3" x14ac:dyDescent="0.25">
      <c r="A190" s="23"/>
      <c r="B190" s="7"/>
      <c r="C190" s="3">
        <f>COUNTIF(Table1[Название организации],Table2[[#This Row],[Название организации]])</f>
        <v>0</v>
      </c>
    </row>
    <row r="191" spans="1:3" x14ac:dyDescent="0.25">
      <c r="A191" s="23"/>
      <c r="B191" s="7"/>
      <c r="C191" s="3">
        <f>COUNTIF(Table1[Название организации],Table2[[#This Row],[Название организации]])</f>
        <v>0</v>
      </c>
    </row>
    <row r="192" spans="1:3" x14ac:dyDescent="0.25">
      <c r="A192" s="23"/>
      <c r="B192" s="7"/>
      <c r="C192" s="3">
        <f>COUNTIF(Table1[Название организации],Table2[[#This Row],[Название организации]])</f>
        <v>0</v>
      </c>
    </row>
    <row r="193" spans="1:3" x14ac:dyDescent="0.25">
      <c r="A193" s="23"/>
      <c r="B193" s="7"/>
      <c r="C193" s="3">
        <f>COUNTIF(Table1[Название организации],Table2[[#This Row],[Название организации]])</f>
        <v>0</v>
      </c>
    </row>
    <row r="194" spans="1:3" x14ac:dyDescent="0.25">
      <c r="A194" s="23"/>
      <c r="B194" s="7"/>
      <c r="C194" s="3">
        <f>COUNTIF(Table1[Название организации],Table2[[#This Row],[Название организации]])</f>
        <v>0</v>
      </c>
    </row>
    <row r="195" spans="1:3" x14ac:dyDescent="0.25">
      <c r="A195" s="23"/>
      <c r="B195" s="7"/>
      <c r="C195" s="3">
        <f>COUNTIF(Table1[Название организации],Table2[[#This Row],[Название организации]])</f>
        <v>0</v>
      </c>
    </row>
    <row r="196" spans="1:3" x14ac:dyDescent="0.25">
      <c r="A196" s="23"/>
      <c r="B196" s="7"/>
      <c r="C196" s="3">
        <f>COUNTIF(Table1[Название организации],Table2[[#This Row],[Название организации]])</f>
        <v>0</v>
      </c>
    </row>
    <row r="197" spans="1:3" x14ac:dyDescent="0.25">
      <c r="A197" s="23"/>
      <c r="B197" s="7"/>
      <c r="C197" s="3">
        <f>COUNTIF(Table1[Название организации],Table2[[#This Row],[Название организации]])</f>
        <v>0</v>
      </c>
    </row>
    <row r="198" spans="1:3" x14ac:dyDescent="0.25">
      <c r="A198" s="23"/>
      <c r="B198" s="7"/>
      <c r="C198" s="3">
        <f>COUNTIF(Table1[Название организации],Table2[[#This Row],[Название организации]])</f>
        <v>0</v>
      </c>
    </row>
    <row r="199" spans="1:3" x14ac:dyDescent="0.25">
      <c r="A199" s="23"/>
      <c r="B199" s="7"/>
      <c r="C199" s="3">
        <f>COUNTIF(Table1[Название организации],Table2[[#This Row],[Название организации]])</f>
        <v>0</v>
      </c>
    </row>
    <row r="200" spans="1:3" x14ac:dyDescent="0.25">
      <c r="A200" s="23"/>
      <c r="B200" s="7"/>
      <c r="C200" s="3">
        <f>COUNTIF(Table1[Название организации],Table2[[#This Row],[Название организации]])</f>
        <v>0</v>
      </c>
    </row>
    <row r="201" spans="1:3" x14ac:dyDescent="0.25">
      <c r="A201" s="23"/>
      <c r="B201" s="7"/>
      <c r="C201" s="3">
        <f>COUNTIF(Table1[Название организации],Table2[[#This Row],[Название организации]])</f>
        <v>0</v>
      </c>
    </row>
    <row r="202" spans="1:3" x14ac:dyDescent="0.25">
      <c r="A202" s="23"/>
      <c r="B202" s="7"/>
      <c r="C202" s="3">
        <f>COUNTIF(Table1[Название организации],Table2[[#This Row],[Название организации]])</f>
        <v>0</v>
      </c>
    </row>
    <row r="203" spans="1:3" x14ac:dyDescent="0.25">
      <c r="A203" s="23"/>
      <c r="B203" s="7"/>
      <c r="C203" s="3">
        <f>COUNTIF(Table1[Название организации],Table2[[#This Row],[Название организации]])</f>
        <v>0</v>
      </c>
    </row>
    <row r="204" spans="1:3" x14ac:dyDescent="0.25">
      <c r="A204" s="23"/>
      <c r="B204" s="7"/>
      <c r="C204" s="3">
        <f>COUNTIF(Table1[Название организации],Table2[[#This Row],[Название организации]])</f>
        <v>0</v>
      </c>
    </row>
    <row r="205" spans="1:3" x14ac:dyDescent="0.25">
      <c r="A205" s="23"/>
      <c r="B205" s="7"/>
      <c r="C205" s="3">
        <f>COUNTIF(Table1[Название организации],Table2[[#This Row],[Название организации]])</f>
        <v>0</v>
      </c>
    </row>
    <row r="206" spans="1:3" x14ac:dyDescent="0.25">
      <c r="A206" s="23"/>
      <c r="B206" s="7"/>
      <c r="C206" s="3">
        <f>COUNTIF(Table1[Название организации],Table2[[#This Row],[Название организации]])</f>
        <v>0</v>
      </c>
    </row>
    <row r="207" spans="1:3" x14ac:dyDescent="0.25">
      <c r="A207" s="23"/>
      <c r="B207" s="7"/>
      <c r="C207" s="3">
        <f>COUNTIF(Table1[Название организации],Table2[[#This Row],[Название организации]])</f>
        <v>0</v>
      </c>
    </row>
    <row r="208" spans="1:3" x14ac:dyDescent="0.25">
      <c r="A208" s="23"/>
      <c r="B208" s="7"/>
      <c r="C208" s="3">
        <f>COUNTIF(Table1[Название организации],Table2[[#This Row],[Название организации]])</f>
        <v>0</v>
      </c>
    </row>
    <row r="209" spans="1:3" x14ac:dyDescent="0.25">
      <c r="A209" s="23"/>
      <c r="B209" s="7"/>
      <c r="C209" s="3">
        <f>COUNTIF(Table1[Название организации],Table2[[#This Row],[Название организации]])</f>
        <v>0</v>
      </c>
    </row>
    <row r="210" spans="1:3" x14ac:dyDescent="0.25">
      <c r="A210" s="23"/>
      <c r="B210" s="7"/>
      <c r="C210" s="3">
        <f>COUNTIF(Table1[Название организации],Table2[[#This Row],[Название организации]])</f>
        <v>0</v>
      </c>
    </row>
    <row r="211" spans="1:3" x14ac:dyDescent="0.25">
      <c r="A211" s="23"/>
      <c r="B211" s="7"/>
      <c r="C211" s="3">
        <f>COUNTIF(Table1[Название организации],Table2[[#This Row],[Название организации]])</f>
        <v>0</v>
      </c>
    </row>
    <row r="212" spans="1:3" x14ac:dyDescent="0.25">
      <c r="A212" s="23"/>
      <c r="B212" s="7"/>
      <c r="C212" s="3">
        <f>COUNTIF(Table1[Название организации],Table2[[#This Row],[Название организации]])</f>
        <v>0</v>
      </c>
    </row>
    <row r="213" spans="1:3" x14ac:dyDescent="0.25">
      <c r="A213" s="23"/>
      <c r="B213" s="7"/>
      <c r="C213" s="3">
        <f>COUNTIF(Table1[Название организации],Table2[[#This Row],[Название организации]])</f>
        <v>0</v>
      </c>
    </row>
    <row r="214" spans="1:3" x14ac:dyDescent="0.25">
      <c r="A214" s="23"/>
      <c r="B214" s="7"/>
      <c r="C214" s="3">
        <f>COUNTIF(Table1[Название организации],Table2[[#This Row],[Название организации]])</f>
        <v>0</v>
      </c>
    </row>
    <row r="215" spans="1:3" x14ac:dyDescent="0.25">
      <c r="A215" s="23"/>
      <c r="B215" s="7"/>
      <c r="C215" s="3">
        <f>COUNTIF(Table1[Название организации],Table2[[#This Row],[Название организации]])</f>
        <v>0</v>
      </c>
    </row>
    <row r="216" spans="1:3" x14ac:dyDescent="0.25">
      <c r="A216" s="23"/>
      <c r="B216" s="7"/>
      <c r="C216" s="3">
        <f>COUNTIF(Table1[Название организации],Table2[[#This Row],[Название организации]])</f>
        <v>0</v>
      </c>
    </row>
    <row r="217" spans="1:3" x14ac:dyDescent="0.25">
      <c r="A217" s="23"/>
      <c r="B217" s="7"/>
      <c r="C217" s="3">
        <f>COUNTIF(Table1[Название организации],Table2[[#This Row],[Название организации]])</f>
        <v>0</v>
      </c>
    </row>
    <row r="218" spans="1:3" x14ac:dyDescent="0.25">
      <c r="A218" s="23"/>
      <c r="B218" s="7"/>
      <c r="C218" s="3">
        <f>COUNTIF(Table1[Название организации],Table2[[#This Row],[Название организации]])</f>
        <v>0</v>
      </c>
    </row>
    <row r="219" spans="1:3" x14ac:dyDescent="0.25">
      <c r="A219" s="23"/>
      <c r="B219" s="7"/>
      <c r="C219" s="3">
        <f>COUNTIF(Table1[Название организации],Table2[[#This Row],[Название организации]])</f>
        <v>0</v>
      </c>
    </row>
    <row r="220" spans="1:3" x14ac:dyDescent="0.25">
      <c r="A220" s="23"/>
      <c r="B220" s="7"/>
      <c r="C220" s="3">
        <f>COUNTIF(Table1[Название организации],Table2[[#This Row],[Название организации]])</f>
        <v>0</v>
      </c>
    </row>
    <row r="221" spans="1:3" x14ac:dyDescent="0.25">
      <c r="A221" s="23"/>
      <c r="B221" s="7"/>
      <c r="C221" s="3">
        <f>COUNTIF(Table1[Название организации],Table2[[#This Row],[Название организации]])</f>
        <v>0</v>
      </c>
    </row>
    <row r="222" spans="1:3" x14ac:dyDescent="0.25">
      <c r="A222" s="23"/>
      <c r="B222" s="7"/>
      <c r="C222" s="3">
        <f>COUNTIF(Table1[Название организации],Table2[[#This Row],[Название организации]])</f>
        <v>0</v>
      </c>
    </row>
    <row r="223" spans="1:3" x14ac:dyDescent="0.25">
      <c r="A223" s="23"/>
      <c r="B223" s="7"/>
      <c r="C223" s="3">
        <f>COUNTIF(Table1[Название организации],Table2[[#This Row],[Название организации]])</f>
        <v>0</v>
      </c>
    </row>
    <row r="224" spans="1:3" x14ac:dyDescent="0.25">
      <c r="A224" s="23"/>
      <c r="B224" s="7"/>
      <c r="C224" s="3">
        <f>COUNTIF(Table1[Название организации],Table2[[#This Row],[Название организации]])</f>
        <v>0</v>
      </c>
    </row>
    <row r="225" spans="1:3" x14ac:dyDescent="0.25">
      <c r="A225" s="23"/>
      <c r="B225" s="7"/>
      <c r="C225" s="3">
        <f>COUNTIF(Table1[Название организации],Table2[[#This Row],[Название организации]])</f>
        <v>0</v>
      </c>
    </row>
    <row r="226" spans="1:3" x14ac:dyDescent="0.25">
      <c r="A226" s="23"/>
      <c r="B226" s="7"/>
      <c r="C226" s="3">
        <f>COUNTIF(Table1[Название организации],Table2[[#This Row],[Название организации]])</f>
        <v>0</v>
      </c>
    </row>
    <row r="227" spans="1:3" x14ac:dyDescent="0.25">
      <c r="A227" s="23"/>
      <c r="B227" s="7"/>
      <c r="C227" s="3">
        <f>COUNTIF(Table1[Название организации],Table2[[#This Row],[Название организации]])</f>
        <v>0</v>
      </c>
    </row>
    <row r="228" spans="1:3" x14ac:dyDescent="0.25">
      <c r="A228" s="23"/>
      <c r="B228" s="7"/>
      <c r="C228" s="3">
        <f>COUNTIF(Table1[Название организации],Table2[[#This Row],[Название организации]])</f>
        <v>0</v>
      </c>
    </row>
    <row r="229" spans="1:3" x14ac:dyDescent="0.25">
      <c r="A229" s="23"/>
      <c r="B229" s="7"/>
      <c r="C229" s="3">
        <f>COUNTIF(Table1[Название организации],Table2[[#This Row],[Название организации]])</f>
        <v>0</v>
      </c>
    </row>
    <row r="230" spans="1:3" x14ac:dyDescent="0.25">
      <c r="A230" s="23"/>
      <c r="B230" s="7"/>
      <c r="C230" s="3">
        <f>COUNTIF(Table1[Название организации],Table2[[#This Row],[Название организации]])</f>
        <v>0</v>
      </c>
    </row>
    <row r="231" spans="1:3" x14ac:dyDescent="0.25">
      <c r="A231" s="23"/>
      <c r="B231" s="7"/>
      <c r="C231" s="3">
        <f>COUNTIF(Table1[Название организации],Table2[[#This Row],[Название организации]])</f>
        <v>0</v>
      </c>
    </row>
    <row r="232" spans="1:3" x14ac:dyDescent="0.25">
      <c r="A232" s="23"/>
      <c r="B232" s="7"/>
      <c r="C232" s="3">
        <f>COUNTIF(Table1[Название организации],Table2[[#This Row],[Название организации]])</f>
        <v>0</v>
      </c>
    </row>
    <row r="233" spans="1:3" x14ac:dyDescent="0.25">
      <c r="A233" s="23"/>
      <c r="B233" s="7"/>
      <c r="C233" s="3">
        <f>COUNTIF(Table1[Название организации],Table2[[#This Row],[Название организации]])</f>
        <v>0</v>
      </c>
    </row>
    <row r="234" spans="1:3" x14ac:dyDescent="0.25">
      <c r="A234" s="23"/>
      <c r="B234" s="7"/>
      <c r="C234" s="3">
        <f>COUNTIF(Table1[Название организации],Table2[[#This Row],[Название организации]])</f>
        <v>0</v>
      </c>
    </row>
    <row r="235" spans="1:3" x14ac:dyDescent="0.25">
      <c r="A235" s="23"/>
      <c r="B235" s="7"/>
      <c r="C235" s="3">
        <f>COUNTIF(Table1[Название организации],Table2[[#This Row],[Название организации]])</f>
        <v>0</v>
      </c>
    </row>
    <row r="236" spans="1:3" x14ac:dyDescent="0.25">
      <c r="A236" s="23"/>
      <c r="B236" s="7"/>
      <c r="C236" s="3">
        <f>COUNTIF(Table1[Название организации],Table2[[#This Row],[Название организации]])</f>
        <v>0</v>
      </c>
    </row>
    <row r="237" spans="1:3" x14ac:dyDescent="0.25">
      <c r="A237" s="23"/>
      <c r="B237" s="7"/>
      <c r="C237" s="3">
        <f>COUNTIF(Table1[Название организации],Table2[[#This Row],[Название организации]])</f>
        <v>0</v>
      </c>
    </row>
    <row r="238" spans="1:3" x14ac:dyDescent="0.25">
      <c r="A238" s="23"/>
      <c r="B238" s="7"/>
      <c r="C238" s="3">
        <f>COUNTIF(Table1[Название организации],Table2[[#This Row],[Название организации]])</f>
        <v>0</v>
      </c>
    </row>
    <row r="239" spans="1:3" x14ac:dyDescent="0.25">
      <c r="A239" s="23"/>
      <c r="B239" s="7"/>
      <c r="C239" s="3">
        <f>COUNTIF(Table1[Название организации],Table2[[#This Row],[Название организации]])</f>
        <v>0</v>
      </c>
    </row>
    <row r="240" spans="1:3" x14ac:dyDescent="0.25">
      <c r="A240" s="23"/>
      <c r="B240" s="7"/>
      <c r="C240" s="3">
        <f>COUNTIF(Table1[Название организации],Table2[[#This Row],[Название организации]])</f>
        <v>0</v>
      </c>
    </row>
    <row r="241" spans="1:3" x14ac:dyDescent="0.25">
      <c r="A241" s="23"/>
      <c r="B241" s="7"/>
      <c r="C241" s="3">
        <f>COUNTIF(Table1[Название организации],Table2[[#This Row],[Название организации]])</f>
        <v>0</v>
      </c>
    </row>
    <row r="242" spans="1:3" x14ac:dyDescent="0.25">
      <c r="A242" s="23"/>
      <c r="B242" s="7"/>
      <c r="C242" s="3">
        <f>COUNTIF(Table1[Название организации],Table2[[#This Row],[Название организации]])</f>
        <v>0</v>
      </c>
    </row>
    <row r="243" spans="1:3" x14ac:dyDescent="0.25">
      <c r="A243" s="23"/>
      <c r="B243" s="7"/>
      <c r="C243" s="3">
        <f>COUNTIF(Table1[Название организации],Table2[[#This Row],[Название организации]])</f>
        <v>0</v>
      </c>
    </row>
    <row r="244" spans="1:3" x14ac:dyDescent="0.25">
      <c r="A244" s="23"/>
      <c r="B244" s="7"/>
      <c r="C244" s="3">
        <f>COUNTIF(Table1[Название организации],Table2[[#This Row],[Название организации]])</f>
        <v>0</v>
      </c>
    </row>
    <row r="245" spans="1:3" x14ac:dyDescent="0.25">
      <c r="A245" s="23"/>
      <c r="B245" s="7"/>
      <c r="C245" s="3">
        <f>COUNTIF(Table1[Название организации],Table2[[#This Row],[Название организации]])</f>
        <v>0</v>
      </c>
    </row>
    <row r="246" spans="1:3" x14ac:dyDescent="0.25">
      <c r="A246" s="23"/>
      <c r="B246" s="7"/>
      <c r="C246" s="3">
        <f>COUNTIF(Table1[Название организации],Table2[[#This Row],[Название организации]])</f>
        <v>0</v>
      </c>
    </row>
    <row r="247" spans="1:3" x14ac:dyDescent="0.25">
      <c r="A247" s="23"/>
      <c r="B247" s="7"/>
      <c r="C247" s="3">
        <f>COUNTIF(Table1[Название организации],Table2[[#This Row],[Название организации]])</f>
        <v>0</v>
      </c>
    </row>
    <row r="248" spans="1:3" x14ac:dyDescent="0.25">
      <c r="A248" s="23"/>
      <c r="B248" s="7"/>
      <c r="C248" s="3">
        <f>COUNTIF(Table1[Название организации],Table2[[#This Row],[Название организации]])</f>
        <v>0</v>
      </c>
    </row>
    <row r="249" spans="1:3" x14ac:dyDescent="0.25">
      <c r="A249" s="23"/>
      <c r="B249" s="7"/>
      <c r="C249" s="3">
        <f>COUNTIF(Table1[Название организации],Table2[[#This Row],[Название организации]])</f>
        <v>0</v>
      </c>
    </row>
    <row r="250" spans="1:3" x14ac:dyDescent="0.25">
      <c r="A250" s="23"/>
      <c r="B250" s="7"/>
      <c r="C250" s="3">
        <f>COUNTIF(Table1[Название организации],Table2[[#This Row],[Название организации]])</f>
        <v>0</v>
      </c>
    </row>
    <row r="251" spans="1:3" x14ac:dyDescent="0.25">
      <c r="A251" s="23"/>
      <c r="B251" s="7"/>
      <c r="C251" s="3">
        <f>COUNTIF(Table1[Название организации],Table2[[#This Row],[Название организации]])</f>
        <v>0</v>
      </c>
    </row>
    <row r="252" spans="1:3" x14ac:dyDescent="0.25">
      <c r="A252" s="23"/>
      <c r="B252" s="7"/>
      <c r="C252" s="3">
        <f>COUNTIF(Table1[Название организации],Table2[[#This Row],[Название организации]])</f>
        <v>0</v>
      </c>
    </row>
    <row r="253" spans="1:3" x14ac:dyDescent="0.25">
      <c r="A253" s="23"/>
      <c r="B253" s="7"/>
      <c r="C253" s="3">
        <f>COUNTIF(Table1[Название организации],Table2[[#This Row],[Название организации]])</f>
        <v>0</v>
      </c>
    </row>
    <row r="254" spans="1:3" x14ac:dyDescent="0.25">
      <c r="A254" s="23"/>
      <c r="B254" s="7"/>
      <c r="C254" s="3">
        <f>COUNTIF(Table1[Название организации],Table2[[#This Row],[Название организации]])</f>
        <v>0</v>
      </c>
    </row>
    <row r="255" spans="1:3" x14ac:dyDescent="0.25">
      <c r="A255" s="23"/>
      <c r="B255" s="7"/>
      <c r="C255" s="3">
        <f>COUNTIF(Table1[Название организации],Table2[[#This Row],[Название организации]])</f>
        <v>0</v>
      </c>
    </row>
    <row r="256" spans="1:3" x14ac:dyDescent="0.25">
      <c r="A256" s="23"/>
      <c r="B256" s="7"/>
      <c r="C256" s="3">
        <f>COUNTIF(Table1[Название организации],Table2[[#This Row],[Название организации]])</f>
        <v>0</v>
      </c>
    </row>
    <row r="257" spans="1:3" x14ac:dyDescent="0.25">
      <c r="A257" s="23"/>
      <c r="B257" s="7"/>
      <c r="C257" s="3">
        <f>COUNTIF(Table1[Название организации],Table2[[#This Row],[Название организации]])</f>
        <v>0</v>
      </c>
    </row>
    <row r="258" spans="1:3" x14ac:dyDescent="0.25">
      <c r="A258" s="23"/>
      <c r="B258" s="7"/>
      <c r="C258" s="3">
        <f>COUNTIF(Table1[Название организации],Table2[[#This Row],[Название организации]])</f>
        <v>0</v>
      </c>
    </row>
    <row r="259" spans="1:3" x14ac:dyDescent="0.25">
      <c r="A259" s="23"/>
      <c r="B259" s="7"/>
      <c r="C259" s="3">
        <f>COUNTIF(Table1[Название организации],Table2[[#This Row],[Название организации]])</f>
        <v>0</v>
      </c>
    </row>
    <row r="260" spans="1:3" x14ac:dyDescent="0.25">
      <c r="A260" s="23"/>
      <c r="B260" s="7"/>
      <c r="C260" s="3">
        <f>COUNTIF(Table1[Название организации],Table2[[#This Row],[Название организации]])</f>
        <v>0</v>
      </c>
    </row>
    <row r="261" spans="1:3" x14ac:dyDescent="0.25">
      <c r="A261" s="23"/>
      <c r="B261" s="7"/>
      <c r="C261" s="3">
        <f>COUNTIF(Table1[Название организации],Table2[[#This Row],[Название организации]])</f>
        <v>0</v>
      </c>
    </row>
    <row r="262" spans="1:3" x14ac:dyDescent="0.25">
      <c r="A262" s="23"/>
      <c r="B262" s="7"/>
      <c r="C262" s="3">
        <f>COUNTIF(Table1[Название организации],Table2[[#This Row],[Название организации]])</f>
        <v>0</v>
      </c>
    </row>
    <row r="263" spans="1:3" x14ac:dyDescent="0.25">
      <c r="A263" s="23"/>
      <c r="B263" s="7"/>
      <c r="C263" s="3">
        <f>COUNTIF(Table1[Название организации],Table2[[#This Row],[Название организации]])</f>
        <v>0</v>
      </c>
    </row>
    <row r="264" spans="1:3" x14ac:dyDescent="0.25">
      <c r="A264" s="23"/>
      <c r="B264" s="7"/>
      <c r="C264" s="3">
        <f>COUNTIF(Table1[Название организации],Table2[[#This Row],[Название организации]])</f>
        <v>0</v>
      </c>
    </row>
    <row r="265" spans="1:3" x14ac:dyDescent="0.25">
      <c r="A265" s="23"/>
      <c r="B265" s="7"/>
      <c r="C265" s="3">
        <f>COUNTIF(Table1[Название организации],Table2[[#This Row],[Название организации]])</f>
        <v>0</v>
      </c>
    </row>
    <row r="266" spans="1:3" x14ac:dyDescent="0.25">
      <c r="A266" s="23"/>
      <c r="B266" s="7"/>
      <c r="C266" s="3">
        <f>COUNTIF(Table1[Название организации],Table2[[#This Row],[Название организации]])</f>
        <v>0</v>
      </c>
    </row>
    <row r="267" spans="1:3" x14ac:dyDescent="0.25">
      <c r="A267" s="23"/>
      <c r="B267" s="7"/>
      <c r="C267" s="3">
        <f>COUNTIF(Table1[Название организации],Table2[[#This Row],[Название организации]])</f>
        <v>0</v>
      </c>
    </row>
    <row r="268" spans="1:3" x14ac:dyDescent="0.25">
      <c r="A268" s="23"/>
      <c r="B268" s="7"/>
      <c r="C268" s="3">
        <f>COUNTIF(Table1[Название организации],Table2[[#This Row],[Название организации]])</f>
        <v>0</v>
      </c>
    </row>
    <row r="269" spans="1:3" x14ac:dyDescent="0.25">
      <c r="A269" s="23"/>
      <c r="B269" s="7"/>
      <c r="C269" s="3">
        <f>COUNTIF(Table1[Название организации],Table2[[#This Row],[Название организации]])</f>
        <v>0</v>
      </c>
    </row>
    <row r="270" spans="1:3" x14ac:dyDescent="0.25">
      <c r="A270" s="23"/>
      <c r="B270" s="7"/>
      <c r="C270" s="3">
        <f>COUNTIF(Table1[Название организации],Table2[[#This Row],[Название организации]])</f>
        <v>0</v>
      </c>
    </row>
    <row r="271" spans="1:3" x14ac:dyDescent="0.25">
      <c r="A271" s="23"/>
      <c r="B271" s="7"/>
      <c r="C271" s="3">
        <f>COUNTIF(Table1[Название организации],Table2[[#This Row],[Название организации]])</f>
        <v>0</v>
      </c>
    </row>
    <row r="272" spans="1:3" x14ac:dyDescent="0.25">
      <c r="A272" s="23"/>
      <c r="B272" s="7"/>
      <c r="C272" s="3">
        <f>COUNTIF(Table1[Название организации],Table2[[#This Row],[Название организации]])</f>
        <v>0</v>
      </c>
    </row>
    <row r="273" spans="1:3" x14ac:dyDescent="0.25">
      <c r="A273" s="23"/>
      <c r="B273" s="7"/>
      <c r="C273" s="3">
        <f>COUNTIF(Table1[Название организации],Table2[[#This Row],[Название организации]])</f>
        <v>0</v>
      </c>
    </row>
    <row r="274" spans="1:3" x14ac:dyDescent="0.25">
      <c r="A274" s="23"/>
      <c r="B274" s="7"/>
      <c r="C274" s="3">
        <f>COUNTIF(Table1[Название организации],Table2[[#This Row],[Название организации]])</f>
        <v>0</v>
      </c>
    </row>
    <row r="275" spans="1:3" x14ac:dyDescent="0.25">
      <c r="A275" s="23"/>
      <c r="B275" s="7"/>
      <c r="C275" s="3">
        <f>COUNTIF(Table1[Название организации],Table2[[#This Row],[Название организации]])</f>
        <v>0</v>
      </c>
    </row>
    <row r="276" spans="1:3" x14ac:dyDescent="0.25">
      <c r="A276" s="23"/>
      <c r="B276" s="7"/>
      <c r="C276" s="3">
        <f>COUNTIF(Table1[Название организации],Table2[[#This Row],[Название организации]])</f>
        <v>0</v>
      </c>
    </row>
    <row r="277" spans="1:3" x14ac:dyDescent="0.25">
      <c r="A277" s="23"/>
      <c r="B277" s="7"/>
      <c r="C277" s="3">
        <f>COUNTIF(Table1[Название организации],Table2[[#This Row],[Название организации]])</f>
        <v>0</v>
      </c>
    </row>
    <row r="278" spans="1:3" x14ac:dyDescent="0.25">
      <c r="A278" s="23"/>
      <c r="B278" s="7"/>
      <c r="C278" s="3">
        <f>COUNTIF(Table1[Название организации],Table2[[#This Row],[Название организации]])</f>
        <v>0</v>
      </c>
    </row>
    <row r="279" spans="1:3" x14ac:dyDescent="0.25">
      <c r="A279" s="23"/>
      <c r="B279" s="7"/>
      <c r="C279" s="3">
        <f>COUNTIF(Table1[Название организации],Table2[[#This Row],[Название организации]])</f>
        <v>0</v>
      </c>
    </row>
    <row r="280" spans="1:3" x14ac:dyDescent="0.25">
      <c r="A280" s="23"/>
      <c r="B280" s="7"/>
      <c r="C280" s="3">
        <f>COUNTIF(Table1[Название организации],Table2[[#This Row],[Название организации]])</f>
        <v>0</v>
      </c>
    </row>
    <row r="281" spans="1:3" x14ac:dyDescent="0.25">
      <c r="A281" s="23"/>
      <c r="B281" s="7"/>
      <c r="C281" s="3">
        <f>COUNTIF(Table1[Название организации],Table2[[#This Row],[Название организации]])</f>
        <v>0</v>
      </c>
    </row>
    <row r="282" spans="1:3" x14ac:dyDescent="0.25">
      <c r="A282" s="23"/>
      <c r="B282" s="7"/>
      <c r="C282" s="3">
        <f>COUNTIF(Table1[Название организации],Table2[[#This Row],[Название организации]])</f>
        <v>0</v>
      </c>
    </row>
    <row r="283" spans="1:3" x14ac:dyDescent="0.25">
      <c r="A283" s="23"/>
      <c r="B283" s="7"/>
      <c r="C283" s="3">
        <f>COUNTIF(Table1[Название организации],Table2[[#This Row],[Название организации]])</f>
        <v>0</v>
      </c>
    </row>
    <row r="284" spans="1:3" x14ac:dyDescent="0.25">
      <c r="A284" s="23"/>
      <c r="B284" s="7"/>
      <c r="C284" s="3">
        <f>COUNTIF(Table1[Название организации],Table2[[#This Row],[Название организации]])</f>
        <v>0</v>
      </c>
    </row>
    <row r="285" spans="1:3" x14ac:dyDescent="0.25">
      <c r="A285" s="23"/>
      <c r="B285" s="7"/>
      <c r="C285" s="3">
        <f>COUNTIF(Table1[Название организации],Table2[[#This Row],[Название организации]])</f>
        <v>0</v>
      </c>
    </row>
    <row r="286" spans="1:3" x14ac:dyDescent="0.25">
      <c r="A286" s="23"/>
      <c r="B286" s="7"/>
      <c r="C286" s="3">
        <f>COUNTIF(Table1[Название организации],Table2[[#This Row],[Название организации]])</f>
        <v>0</v>
      </c>
    </row>
    <row r="287" spans="1:3" x14ac:dyDescent="0.25">
      <c r="A287" s="23"/>
      <c r="B287" s="7"/>
      <c r="C287" s="3">
        <f>COUNTIF(Table1[Название организации],Table2[[#This Row],[Название организации]])</f>
        <v>0</v>
      </c>
    </row>
    <row r="288" spans="1:3" x14ac:dyDescent="0.25">
      <c r="A288" s="23"/>
      <c r="B288" s="7"/>
      <c r="C288" s="3">
        <f>COUNTIF(Table1[Название организации],Table2[[#This Row],[Название организации]])</f>
        <v>0</v>
      </c>
    </row>
    <row r="289" spans="1:3" x14ac:dyDescent="0.25">
      <c r="A289" s="23"/>
      <c r="B289" s="7"/>
      <c r="C289" s="3">
        <f>COUNTIF(Table1[Название организации],Table2[[#This Row],[Название организации]])</f>
        <v>0</v>
      </c>
    </row>
    <row r="290" spans="1:3" x14ac:dyDescent="0.25">
      <c r="A290" s="23"/>
      <c r="B290" s="7"/>
      <c r="C290" s="3">
        <f>COUNTIF(Table1[Название организации],Table2[[#This Row],[Название организации]])</f>
        <v>0</v>
      </c>
    </row>
    <row r="291" spans="1:3" x14ac:dyDescent="0.25">
      <c r="A291" s="23"/>
      <c r="B291" s="7"/>
      <c r="C291" s="3">
        <f>COUNTIF(Table1[Название организации],Table2[[#This Row],[Название организации]])</f>
        <v>0</v>
      </c>
    </row>
    <row r="292" spans="1:3" x14ac:dyDescent="0.25">
      <c r="A292" s="23"/>
      <c r="B292" s="7"/>
      <c r="C292" s="3">
        <f>COUNTIF(Table1[Название организации],Table2[[#This Row],[Название организации]])</f>
        <v>0</v>
      </c>
    </row>
    <row r="293" spans="1:3" x14ac:dyDescent="0.25">
      <c r="A293" s="23"/>
      <c r="B293" s="7"/>
      <c r="C293" s="3">
        <f>COUNTIF(Table1[Название организации],Table2[[#This Row],[Название организации]])</f>
        <v>0</v>
      </c>
    </row>
    <row r="294" spans="1:3" x14ac:dyDescent="0.25">
      <c r="A294" s="23"/>
      <c r="B294" s="7"/>
      <c r="C294" s="3">
        <f>COUNTIF(Table1[Название организации],Table2[[#This Row],[Название организации]])</f>
        <v>0</v>
      </c>
    </row>
    <row r="295" spans="1:3" x14ac:dyDescent="0.25">
      <c r="A295" s="23"/>
      <c r="B295" s="7"/>
      <c r="C295" s="3">
        <f>COUNTIF(Table1[Название организации],Table2[[#This Row],[Название организации]])</f>
        <v>0</v>
      </c>
    </row>
    <row r="296" spans="1:3" x14ac:dyDescent="0.25">
      <c r="A296" s="23"/>
      <c r="B296" s="7"/>
      <c r="C296" s="3">
        <f>COUNTIF(Table1[Название организации],Table2[[#This Row],[Название организации]])</f>
        <v>0</v>
      </c>
    </row>
    <row r="297" spans="1:3" x14ac:dyDescent="0.25">
      <c r="A297" s="23"/>
      <c r="B297" s="7"/>
      <c r="C297" s="3">
        <f>COUNTIF(Table1[Название организации],Table2[[#This Row],[Название организации]])</f>
        <v>0</v>
      </c>
    </row>
    <row r="298" spans="1:3" x14ac:dyDescent="0.25">
      <c r="A298" s="23"/>
      <c r="B298" s="7"/>
      <c r="C298" s="3">
        <f>COUNTIF(Table1[Название организации],Table2[[#This Row],[Название организации]])</f>
        <v>0</v>
      </c>
    </row>
    <row r="299" spans="1:3" x14ac:dyDescent="0.25">
      <c r="A299" s="23"/>
      <c r="B299" s="7"/>
      <c r="C299" s="3">
        <f>COUNTIF(Table1[Название организации],Table2[[#This Row],[Название организации]])</f>
        <v>0</v>
      </c>
    </row>
    <row r="300" spans="1:3" x14ac:dyDescent="0.25">
      <c r="A300" s="23"/>
      <c r="B300" s="7"/>
      <c r="C300" s="3">
        <f>COUNTIF(Table1[Название организации],Table2[[#This Row],[Название организации]])</f>
        <v>0</v>
      </c>
    </row>
    <row r="301" spans="1:3" x14ac:dyDescent="0.25">
      <c r="A301" s="23"/>
      <c r="B301" s="7"/>
      <c r="C301" s="3">
        <f>COUNTIF(Table1[Название организации],Table2[[#This Row],[Название организации]])</f>
        <v>0</v>
      </c>
    </row>
    <row r="302" spans="1:3" x14ac:dyDescent="0.25">
      <c r="A302" s="23"/>
      <c r="B302" s="7"/>
      <c r="C302" s="3">
        <f>COUNTIF(Table1[Название организации],Table2[[#This Row],[Название организации]])</f>
        <v>0</v>
      </c>
    </row>
    <row r="303" spans="1:3" x14ac:dyDescent="0.25">
      <c r="A303" s="23"/>
      <c r="B303" s="7"/>
      <c r="C303" s="3">
        <f>COUNTIF(Table1[Название организации],Table2[[#This Row],[Название организации]])</f>
        <v>0</v>
      </c>
    </row>
    <row r="304" spans="1:3" x14ac:dyDescent="0.25">
      <c r="A304" s="23"/>
      <c r="B304" s="7"/>
      <c r="C304" s="3">
        <f>COUNTIF(Table1[Название организации],Table2[[#This Row],[Название организации]])</f>
        <v>0</v>
      </c>
    </row>
    <row r="305" spans="1:3" x14ac:dyDescent="0.25">
      <c r="A305" s="23"/>
      <c r="B305" s="7"/>
      <c r="C305" s="3">
        <f>COUNTIF(Table1[Название организации],Table2[[#This Row],[Название организации]])</f>
        <v>0</v>
      </c>
    </row>
    <row r="306" spans="1:3" x14ac:dyDescent="0.25">
      <c r="A306" s="23"/>
      <c r="B306" s="7"/>
      <c r="C306" s="3">
        <f>COUNTIF(Table1[Название организации],Table2[[#This Row],[Название организации]])</f>
        <v>0</v>
      </c>
    </row>
    <row r="307" spans="1:3" x14ac:dyDescent="0.25">
      <c r="A307" s="23"/>
      <c r="B307" s="7"/>
      <c r="C307" s="3">
        <f>COUNTIF(Table1[Название организации],Table2[[#This Row],[Название организации]])</f>
        <v>0</v>
      </c>
    </row>
    <row r="308" spans="1:3" x14ac:dyDescent="0.25">
      <c r="A308" s="23"/>
      <c r="B308" s="7"/>
      <c r="C308" s="3">
        <f>COUNTIF(Table1[Название организации],Table2[[#This Row],[Название организации]])</f>
        <v>0</v>
      </c>
    </row>
    <row r="309" spans="1:3" x14ac:dyDescent="0.25">
      <c r="A309" s="23"/>
      <c r="B309" s="7"/>
      <c r="C309" s="3">
        <f>COUNTIF(Table1[Название организации],Table2[[#This Row],[Название организации]])</f>
        <v>0</v>
      </c>
    </row>
    <row r="310" spans="1:3" x14ac:dyDescent="0.25">
      <c r="A310" s="23"/>
      <c r="B310" s="7"/>
      <c r="C310" s="3">
        <f>COUNTIF(Table1[Название организации],Table2[[#This Row],[Название организации]])</f>
        <v>0</v>
      </c>
    </row>
    <row r="311" spans="1:3" x14ac:dyDescent="0.25">
      <c r="A311" s="23"/>
      <c r="B311" s="7"/>
      <c r="C311" s="3">
        <f>COUNTIF(Table1[Название организации],Table2[[#This Row],[Название организации]])</f>
        <v>0</v>
      </c>
    </row>
    <row r="312" spans="1:3" x14ac:dyDescent="0.25">
      <c r="A312" s="23"/>
      <c r="B312" s="7"/>
      <c r="C312" s="3">
        <f>COUNTIF(Table1[Название организации],Table2[[#This Row],[Название организации]])</f>
        <v>0</v>
      </c>
    </row>
    <row r="313" spans="1:3" x14ac:dyDescent="0.25">
      <c r="A313" s="23"/>
      <c r="B313" s="7"/>
      <c r="C313" s="3">
        <f>COUNTIF(Table1[Название организации],Table2[[#This Row],[Название организации]])</f>
        <v>0</v>
      </c>
    </row>
    <row r="314" spans="1:3" x14ac:dyDescent="0.25">
      <c r="A314" s="23"/>
      <c r="B314" s="7"/>
      <c r="C314" s="3">
        <f>COUNTIF(Table1[Название организации],Table2[[#This Row],[Название организации]])</f>
        <v>0</v>
      </c>
    </row>
    <row r="315" spans="1:3" x14ac:dyDescent="0.25">
      <c r="A315" s="23"/>
      <c r="B315" s="7"/>
      <c r="C315" s="3">
        <f>COUNTIF(Table1[Название организации],Table2[[#This Row],[Название организации]])</f>
        <v>0</v>
      </c>
    </row>
    <row r="316" spans="1:3" x14ac:dyDescent="0.25">
      <c r="A316" s="23"/>
      <c r="B316" s="7"/>
      <c r="C316" s="3">
        <f>COUNTIF(Table1[Название организации],Table2[[#This Row],[Название организации]])</f>
        <v>0</v>
      </c>
    </row>
    <row r="317" spans="1:3" x14ac:dyDescent="0.25">
      <c r="A317" s="23"/>
      <c r="B317" s="7"/>
      <c r="C317" s="3">
        <f>COUNTIF(Table1[Название организации],Table2[[#This Row],[Название организации]])</f>
        <v>0</v>
      </c>
    </row>
    <row r="318" spans="1:3" x14ac:dyDescent="0.25">
      <c r="A318" s="23"/>
      <c r="B318" s="7"/>
      <c r="C318" s="3">
        <f>COUNTIF(Table1[Название организации],Table2[[#This Row],[Название организации]])</f>
        <v>0</v>
      </c>
    </row>
    <row r="319" spans="1:3" x14ac:dyDescent="0.25">
      <c r="A319" s="23"/>
      <c r="B319" s="7"/>
      <c r="C319" s="3">
        <f>COUNTIF(Table1[Название организации],Table2[[#This Row],[Название организации]])</f>
        <v>0</v>
      </c>
    </row>
    <row r="320" spans="1:3" x14ac:dyDescent="0.25">
      <c r="A320" s="23"/>
      <c r="B320" s="7"/>
      <c r="C320" s="3">
        <f>COUNTIF(Table1[Название организации],Table2[[#This Row],[Название организации]])</f>
        <v>0</v>
      </c>
    </row>
    <row r="321" spans="1:3" x14ac:dyDescent="0.25">
      <c r="A321" s="23"/>
      <c r="B321" s="7"/>
      <c r="C321" s="3">
        <f>COUNTIF(Table1[Название организации],Table2[[#This Row],[Название организации]])</f>
        <v>0</v>
      </c>
    </row>
    <row r="322" spans="1:3" x14ac:dyDescent="0.25">
      <c r="A322" s="23"/>
      <c r="B322" s="7"/>
      <c r="C322" s="3">
        <f>COUNTIF(Table1[Название организации],Table2[[#This Row],[Название организации]])</f>
        <v>0</v>
      </c>
    </row>
    <row r="323" spans="1:3" x14ac:dyDescent="0.25">
      <c r="A323" s="23"/>
      <c r="B323" s="7"/>
      <c r="C323" s="3">
        <f>COUNTIF(Table1[Название организации],Table2[[#This Row],[Название организации]])</f>
        <v>0</v>
      </c>
    </row>
    <row r="324" spans="1:3" x14ac:dyDescent="0.25">
      <c r="A324" s="23"/>
      <c r="B324" s="7"/>
      <c r="C324" s="3">
        <f>COUNTIF(Table1[Название организации],Table2[[#This Row],[Название организации]])</f>
        <v>0</v>
      </c>
    </row>
    <row r="325" spans="1:3" x14ac:dyDescent="0.25">
      <c r="A325" s="23"/>
      <c r="B325" s="7"/>
      <c r="C325" s="3">
        <f>COUNTIF(Table1[Название организации],Table2[[#This Row],[Название организации]])</f>
        <v>0</v>
      </c>
    </row>
    <row r="326" spans="1:3" x14ac:dyDescent="0.25">
      <c r="A326" s="23"/>
      <c r="B326" s="7"/>
      <c r="C326" s="3">
        <f>COUNTIF(Table1[Название организации],Table2[[#This Row],[Название организации]])</f>
        <v>0</v>
      </c>
    </row>
    <row r="327" spans="1:3" x14ac:dyDescent="0.25">
      <c r="A327" s="23"/>
      <c r="B327" s="7"/>
      <c r="C327" s="3">
        <f>COUNTIF(Table1[Название организации],Table2[[#This Row],[Название организации]])</f>
        <v>0</v>
      </c>
    </row>
    <row r="328" spans="1:3" x14ac:dyDescent="0.25">
      <c r="A328" s="23"/>
      <c r="B328" s="7"/>
      <c r="C328" s="3">
        <f>COUNTIF(Table1[Название организации],Table2[[#This Row],[Название организации]])</f>
        <v>0</v>
      </c>
    </row>
    <row r="329" spans="1:3" x14ac:dyDescent="0.25">
      <c r="A329" s="23"/>
      <c r="B329" s="7"/>
      <c r="C329" s="3">
        <f>COUNTIF(Table1[Название организации],Table2[[#This Row],[Название организации]])</f>
        <v>0</v>
      </c>
    </row>
    <row r="330" spans="1:3" x14ac:dyDescent="0.25">
      <c r="A330" s="23"/>
      <c r="B330" s="7"/>
      <c r="C330" s="3">
        <f>COUNTIF(Table1[Название организации],Table2[[#This Row],[Название организации]])</f>
        <v>0</v>
      </c>
    </row>
    <row r="331" spans="1:3" x14ac:dyDescent="0.25">
      <c r="A331" s="23"/>
      <c r="B331" s="7"/>
      <c r="C331" s="3">
        <f>COUNTIF(Table1[Название организации],Table2[[#This Row],[Название организации]])</f>
        <v>0</v>
      </c>
    </row>
    <row r="332" spans="1:3" x14ac:dyDescent="0.25">
      <c r="A332" s="23"/>
      <c r="B332" s="7"/>
      <c r="C332" s="3">
        <f>COUNTIF(Table1[Название организации],Table2[[#This Row],[Название организации]])</f>
        <v>0</v>
      </c>
    </row>
    <row r="333" spans="1:3" x14ac:dyDescent="0.25">
      <c r="A333" s="23"/>
      <c r="B333" s="7"/>
      <c r="C333" s="3">
        <f>COUNTIF(Table1[Название организации],Table2[[#This Row],[Название организации]])</f>
        <v>0</v>
      </c>
    </row>
    <row r="334" spans="1:3" x14ac:dyDescent="0.25">
      <c r="A334" s="23"/>
      <c r="B334" s="7"/>
      <c r="C334" s="3">
        <f>COUNTIF(Table1[Название организации],Table2[[#This Row],[Название организации]])</f>
        <v>0</v>
      </c>
    </row>
    <row r="335" spans="1:3" x14ac:dyDescent="0.25">
      <c r="A335" s="23"/>
      <c r="B335" s="7"/>
      <c r="C335" s="3">
        <f>COUNTIF(Table1[Название организации],Table2[[#This Row],[Название организации]])</f>
        <v>0</v>
      </c>
    </row>
    <row r="336" spans="1:3" x14ac:dyDescent="0.25">
      <c r="A336" s="23"/>
      <c r="B336" s="7"/>
      <c r="C336" s="3">
        <f>COUNTIF(Table1[Название организации],Table2[[#This Row],[Название организации]])</f>
        <v>0</v>
      </c>
    </row>
    <row r="337" spans="1:3" x14ac:dyDescent="0.25">
      <c r="A337" s="23"/>
      <c r="B337" s="7"/>
      <c r="C337" s="3">
        <f>COUNTIF(Table1[Название организации],Table2[[#This Row],[Название организации]])</f>
        <v>0</v>
      </c>
    </row>
    <row r="338" spans="1:3" x14ac:dyDescent="0.25">
      <c r="A338" s="23"/>
      <c r="B338" s="7"/>
      <c r="C338" s="3">
        <f>COUNTIF(Table1[Название организации],Table2[[#This Row],[Название организации]])</f>
        <v>0</v>
      </c>
    </row>
    <row r="339" spans="1:3" x14ac:dyDescent="0.25">
      <c r="A339" s="23"/>
      <c r="B339" s="7"/>
      <c r="C339" s="3">
        <f>COUNTIF(Table1[Название организации],Table2[[#This Row],[Название организации]])</f>
        <v>0</v>
      </c>
    </row>
    <row r="340" spans="1:3" x14ac:dyDescent="0.25">
      <c r="A340" s="23"/>
      <c r="B340" s="7"/>
      <c r="C340" s="3">
        <f>COUNTIF(Table1[Название организации],Table2[[#This Row],[Название организации]])</f>
        <v>0</v>
      </c>
    </row>
    <row r="341" spans="1:3" x14ac:dyDescent="0.25">
      <c r="A341" s="23"/>
      <c r="B341" s="7"/>
      <c r="C341" s="3">
        <f>COUNTIF(Table1[Название организации],Table2[[#This Row],[Название организации]])</f>
        <v>0</v>
      </c>
    </row>
    <row r="342" spans="1:3" x14ac:dyDescent="0.25">
      <c r="A342" s="23"/>
      <c r="B342" s="7"/>
      <c r="C342" s="3">
        <f>COUNTIF(Table1[Название организации],Table2[[#This Row],[Название организации]])</f>
        <v>0</v>
      </c>
    </row>
    <row r="343" spans="1:3" x14ac:dyDescent="0.25">
      <c r="A343" s="23"/>
      <c r="B343" s="7"/>
      <c r="C343" s="3">
        <f>COUNTIF(Table1[Название организации],Table2[[#This Row],[Название организации]])</f>
        <v>0</v>
      </c>
    </row>
    <row r="344" spans="1:3" x14ac:dyDescent="0.25">
      <c r="A344" s="23"/>
      <c r="B344" s="7"/>
      <c r="C344" s="3">
        <f>COUNTIF(Table1[Название организации],Table2[[#This Row],[Название организации]])</f>
        <v>0</v>
      </c>
    </row>
    <row r="345" spans="1:3" x14ac:dyDescent="0.25">
      <c r="A345" s="23"/>
      <c r="B345" s="7"/>
      <c r="C345" s="3">
        <f>COUNTIF(Table1[Название организации],Table2[[#This Row],[Название организации]])</f>
        <v>0</v>
      </c>
    </row>
    <row r="346" spans="1:3" x14ac:dyDescent="0.25">
      <c r="A346" s="23"/>
      <c r="B346" s="7"/>
      <c r="C346" s="3">
        <f>COUNTIF(Table1[Название организации],Table2[[#This Row],[Название организации]])</f>
        <v>0</v>
      </c>
    </row>
    <row r="347" spans="1:3" x14ac:dyDescent="0.25">
      <c r="A347" s="23"/>
      <c r="B347" s="7"/>
      <c r="C347" s="3">
        <f>COUNTIF(Table1[Название организации],Table2[[#This Row],[Название организации]])</f>
        <v>0</v>
      </c>
    </row>
    <row r="348" spans="1:3" x14ac:dyDescent="0.25">
      <c r="A348" s="23"/>
      <c r="B348" s="7"/>
      <c r="C348" s="3">
        <f>COUNTIF(Table1[Название организации],Table2[[#This Row],[Название организации]])</f>
        <v>0</v>
      </c>
    </row>
    <row r="349" spans="1:3" x14ac:dyDescent="0.25">
      <c r="A349" s="23"/>
      <c r="B349" s="7"/>
      <c r="C349" s="3">
        <f>COUNTIF(Table1[Название организации],Table2[[#This Row],[Название организации]])</f>
        <v>0</v>
      </c>
    </row>
    <row r="350" spans="1:3" x14ac:dyDescent="0.25">
      <c r="A350" s="23"/>
      <c r="B350" s="7"/>
      <c r="C350" s="3">
        <f>COUNTIF(Table1[Название организации],Table2[[#This Row],[Название организации]])</f>
        <v>0</v>
      </c>
    </row>
    <row r="351" spans="1:3" x14ac:dyDescent="0.25">
      <c r="A351" s="23"/>
      <c r="B351" s="7"/>
      <c r="C351" s="3">
        <f>COUNTIF(Table1[Название организации],Table2[[#This Row],[Название организации]])</f>
        <v>0</v>
      </c>
    </row>
    <row r="352" spans="1:3" x14ac:dyDescent="0.25">
      <c r="A352" s="23"/>
      <c r="B352" s="7"/>
      <c r="C352" s="3">
        <f>COUNTIF(Table1[Название организации],Table2[[#This Row],[Название организации]])</f>
        <v>0</v>
      </c>
    </row>
    <row r="353" spans="1:3" x14ac:dyDescent="0.25">
      <c r="A353" s="23"/>
      <c r="B353" s="7"/>
      <c r="C353" s="3">
        <f>COUNTIF(Table1[Название организации],Table2[[#This Row],[Название организации]])</f>
        <v>0</v>
      </c>
    </row>
    <row r="354" spans="1:3" x14ac:dyDescent="0.25">
      <c r="A354" s="23"/>
      <c r="B354" s="7"/>
      <c r="C354" s="3">
        <f>COUNTIF(Table1[Название организации],Table2[[#This Row],[Название организации]])</f>
        <v>0</v>
      </c>
    </row>
    <row r="355" spans="1:3" x14ac:dyDescent="0.25">
      <c r="A355" s="23"/>
      <c r="B355" s="7"/>
      <c r="C355" s="3">
        <f>COUNTIF(Table1[Название организации],Table2[[#This Row],[Название организации]])</f>
        <v>0</v>
      </c>
    </row>
    <row r="356" spans="1:3" x14ac:dyDescent="0.25">
      <c r="A356" s="23"/>
      <c r="B356" s="7"/>
      <c r="C356" s="3">
        <f>COUNTIF(Table1[Название организации],Table2[[#This Row],[Название организации]])</f>
        <v>0</v>
      </c>
    </row>
    <row r="357" spans="1:3" x14ac:dyDescent="0.25">
      <c r="A357" s="23"/>
      <c r="B357" s="7"/>
      <c r="C357" s="3">
        <f>COUNTIF(Table1[Название организации],Table2[[#This Row],[Название организации]])</f>
        <v>0</v>
      </c>
    </row>
    <row r="358" spans="1:3" x14ac:dyDescent="0.25">
      <c r="A358" s="23"/>
      <c r="B358" s="7"/>
      <c r="C358" s="3">
        <f>COUNTIF(Table1[Название организации],Table2[[#This Row],[Название организации]])</f>
        <v>0</v>
      </c>
    </row>
    <row r="359" spans="1:3" x14ac:dyDescent="0.25">
      <c r="A359" s="23"/>
      <c r="B359" s="7"/>
      <c r="C359" s="3">
        <f>COUNTIF(Table1[Название организации],Table2[[#This Row],[Название организации]])</f>
        <v>0</v>
      </c>
    </row>
    <row r="360" spans="1:3" x14ac:dyDescent="0.25">
      <c r="A360" s="23"/>
      <c r="B360" s="7"/>
      <c r="C360" s="3">
        <f>COUNTIF(Table1[Название организации],Table2[[#This Row],[Название организации]])</f>
        <v>0</v>
      </c>
    </row>
    <row r="361" spans="1:3" x14ac:dyDescent="0.25">
      <c r="A361" s="23"/>
      <c r="B361" s="7"/>
      <c r="C361" s="3">
        <f>COUNTIF(Table1[Название организации],Table2[[#This Row],[Название организации]])</f>
        <v>0</v>
      </c>
    </row>
    <row r="362" spans="1:3" x14ac:dyDescent="0.25">
      <c r="A362" s="23"/>
      <c r="B362" s="7"/>
      <c r="C362" s="3">
        <f>COUNTIF(Table1[Название организации],Table2[[#This Row],[Название организации]])</f>
        <v>0</v>
      </c>
    </row>
    <row r="363" spans="1:3" x14ac:dyDescent="0.25">
      <c r="A363" s="23"/>
      <c r="B363" s="7"/>
      <c r="C363" s="3">
        <f>COUNTIF(Table1[Название организации],Table2[[#This Row],[Название организации]])</f>
        <v>0</v>
      </c>
    </row>
    <row r="364" spans="1:3" x14ac:dyDescent="0.25">
      <c r="A364" s="23"/>
      <c r="B364" s="7"/>
      <c r="C364" s="3">
        <f>COUNTIF(Table1[Название организации],Table2[[#This Row],[Название организации]])</f>
        <v>0</v>
      </c>
    </row>
    <row r="365" spans="1:3" x14ac:dyDescent="0.25">
      <c r="A365" s="23"/>
      <c r="B365" s="7"/>
      <c r="C365" s="3">
        <f>COUNTIF(Table1[Название организации],Table2[[#This Row],[Название организации]])</f>
        <v>0</v>
      </c>
    </row>
    <row r="366" spans="1:3" x14ac:dyDescent="0.25">
      <c r="A366" s="23"/>
      <c r="B366" s="7"/>
      <c r="C366" s="3">
        <f>COUNTIF(Table1[Название организации],Table2[[#This Row],[Название организации]])</f>
        <v>0</v>
      </c>
    </row>
    <row r="367" spans="1:3" x14ac:dyDescent="0.25">
      <c r="A367" s="23"/>
      <c r="B367" s="7"/>
      <c r="C367" s="3">
        <f>COUNTIF(Table1[Название организации],Table2[[#This Row],[Название организации]])</f>
        <v>0</v>
      </c>
    </row>
    <row r="368" spans="1:3" x14ac:dyDescent="0.25">
      <c r="A368" s="23"/>
      <c r="B368" s="7"/>
      <c r="C368" s="3">
        <f>COUNTIF(Table1[Название организации],Table2[[#This Row],[Название организации]])</f>
        <v>0</v>
      </c>
    </row>
    <row r="369" spans="1:3" x14ac:dyDescent="0.25">
      <c r="A369" s="23"/>
      <c r="B369" s="7"/>
      <c r="C369" s="3">
        <f>COUNTIF(Table1[Название организации],Table2[[#This Row],[Название организации]])</f>
        <v>0</v>
      </c>
    </row>
    <row r="370" spans="1:3" x14ac:dyDescent="0.25">
      <c r="A370" s="23"/>
      <c r="B370" s="7"/>
      <c r="C370" s="3">
        <f>COUNTIF(Table1[Название организации],Table2[[#This Row],[Название организации]])</f>
        <v>0</v>
      </c>
    </row>
    <row r="371" spans="1:3" x14ac:dyDescent="0.25">
      <c r="A371" s="23"/>
      <c r="B371" s="7"/>
      <c r="C371" s="3">
        <f>COUNTIF(Table1[Название организации],Table2[[#This Row],[Название организации]])</f>
        <v>0</v>
      </c>
    </row>
    <row r="372" spans="1:3" x14ac:dyDescent="0.25">
      <c r="A372" s="23"/>
      <c r="B372" s="7"/>
      <c r="C372" s="3">
        <f>COUNTIF(Table1[Название организации],Table2[[#This Row],[Название организации]])</f>
        <v>0</v>
      </c>
    </row>
    <row r="373" spans="1:3" x14ac:dyDescent="0.25">
      <c r="A373" s="23"/>
      <c r="B373" s="7"/>
      <c r="C373" s="3">
        <f>COUNTIF(Table1[Название организации],Table2[[#This Row],[Название организации]])</f>
        <v>0</v>
      </c>
    </row>
    <row r="374" spans="1:3" x14ac:dyDescent="0.25">
      <c r="A374" s="23"/>
      <c r="B374" s="7"/>
      <c r="C374" s="3">
        <f>COUNTIF(Table1[Название организации],Table2[[#This Row],[Название организации]])</f>
        <v>0</v>
      </c>
    </row>
    <row r="375" spans="1:3" x14ac:dyDescent="0.25">
      <c r="A375" s="23"/>
      <c r="B375" s="7"/>
      <c r="C375" s="3">
        <f>COUNTIF(Table1[Название организации],Table2[[#This Row],[Название организации]])</f>
        <v>0</v>
      </c>
    </row>
    <row r="376" spans="1:3" x14ac:dyDescent="0.25">
      <c r="A376" s="23"/>
      <c r="B376" s="7"/>
      <c r="C376" s="3">
        <f>COUNTIF(Table1[Название организации],Table2[[#This Row],[Название организации]])</f>
        <v>0</v>
      </c>
    </row>
    <row r="377" spans="1:3" x14ac:dyDescent="0.25">
      <c r="A377" s="23"/>
      <c r="B377" s="7"/>
      <c r="C377" s="3">
        <f>COUNTIF(Table1[Название организации],Table2[[#This Row],[Название организации]])</f>
        <v>0</v>
      </c>
    </row>
    <row r="378" spans="1:3" x14ac:dyDescent="0.25">
      <c r="A378" s="23"/>
      <c r="B378" s="7"/>
      <c r="C378" s="3">
        <f>COUNTIF(Table1[Название организации],Table2[[#This Row],[Название организации]])</f>
        <v>0</v>
      </c>
    </row>
    <row r="379" spans="1:3" x14ac:dyDescent="0.25">
      <c r="A379" s="23"/>
      <c r="B379" s="7"/>
      <c r="C379" s="3">
        <f>COUNTIF(Table1[Название организации],Table2[[#This Row],[Название организации]])</f>
        <v>0</v>
      </c>
    </row>
    <row r="380" spans="1:3" x14ac:dyDescent="0.25">
      <c r="A380" s="23"/>
      <c r="B380" s="7"/>
      <c r="C380" s="3">
        <f>COUNTIF(Table1[Название организации],Table2[[#This Row],[Название организации]])</f>
        <v>0</v>
      </c>
    </row>
    <row r="381" spans="1:3" x14ac:dyDescent="0.25">
      <c r="A381" s="23"/>
      <c r="B381" s="7"/>
      <c r="C381" s="3">
        <f>COUNTIF(Table1[Название организации],Table2[[#This Row],[Название организации]])</f>
        <v>0</v>
      </c>
    </row>
    <row r="382" spans="1:3" x14ac:dyDescent="0.25">
      <c r="A382" s="23"/>
      <c r="B382" s="7"/>
      <c r="C382" s="3">
        <f>COUNTIF(Table1[Название организации],Table2[[#This Row],[Название организации]])</f>
        <v>0</v>
      </c>
    </row>
    <row r="383" spans="1:3" x14ac:dyDescent="0.25">
      <c r="A383" s="23"/>
      <c r="B383" s="7"/>
      <c r="C383" s="3">
        <f>COUNTIF(Table1[Название организации],Table2[[#This Row],[Название организации]])</f>
        <v>0</v>
      </c>
    </row>
    <row r="384" spans="1:3" x14ac:dyDescent="0.25">
      <c r="A384" s="23"/>
      <c r="B384" s="7"/>
      <c r="C384" s="3">
        <f>COUNTIF(Table1[Название организации],Table2[[#This Row],[Название организации]])</f>
        <v>0</v>
      </c>
    </row>
    <row r="385" spans="1:3" x14ac:dyDescent="0.25">
      <c r="A385" s="23"/>
      <c r="B385" s="7"/>
      <c r="C385" s="3">
        <f>COUNTIF(Table1[Название организации],Table2[[#This Row],[Название организации]])</f>
        <v>0</v>
      </c>
    </row>
    <row r="386" spans="1:3" x14ac:dyDescent="0.25">
      <c r="A386" s="23"/>
      <c r="B386" s="7"/>
      <c r="C386" s="3">
        <f>COUNTIF(Table1[Название организации],Table2[[#This Row],[Название организации]])</f>
        <v>0</v>
      </c>
    </row>
    <row r="387" spans="1:3" x14ac:dyDescent="0.25">
      <c r="A387" s="23"/>
      <c r="B387" s="7"/>
      <c r="C387" s="3">
        <f>COUNTIF(Table1[Название организации],Table2[[#This Row],[Название организации]])</f>
        <v>0</v>
      </c>
    </row>
    <row r="388" spans="1:3" x14ac:dyDescent="0.25">
      <c r="A388" s="23"/>
      <c r="B388" s="7"/>
      <c r="C388" s="3">
        <f>COUNTIF(Table1[Название организации],Table2[[#This Row],[Название организации]])</f>
        <v>0</v>
      </c>
    </row>
    <row r="389" spans="1:3" x14ac:dyDescent="0.25">
      <c r="A389" s="23"/>
      <c r="B389" s="7"/>
      <c r="C389" s="3">
        <f>COUNTIF(Table1[Название организации],Table2[[#This Row],[Название организации]])</f>
        <v>0</v>
      </c>
    </row>
    <row r="390" spans="1:3" x14ac:dyDescent="0.25">
      <c r="A390" s="23"/>
      <c r="B390" s="7"/>
      <c r="C390" s="3">
        <f>COUNTIF(Table1[Название организации],Table2[[#This Row],[Название организации]])</f>
        <v>0</v>
      </c>
    </row>
    <row r="391" spans="1:3" x14ac:dyDescent="0.25">
      <c r="A391" s="23"/>
      <c r="B391" s="7"/>
      <c r="C391" s="3">
        <f>COUNTIF(Table1[Название организации],Table2[[#This Row],[Название организации]])</f>
        <v>0</v>
      </c>
    </row>
    <row r="392" spans="1:3" x14ac:dyDescent="0.25">
      <c r="A392" s="23"/>
      <c r="B392" s="7"/>
      <c r="C392" s="3">
        <f>COUNTIF(Table1[Название организации],Table2[[#This Row],[Название организации]])</f>
        <v>0</v>
      </c>
    </row>
    <row r="393" spans="1:3" x14ac:dyDescent="0.25">
      <c r="A393" s="23"/>
      <c r="B393" s="7"/>
      <c r="C393" s="3">
        <f>COUNTIF(Table1[Название организации],Table2[[#This Row],[Название организации]])</f>
        <v>0</v>
      </c>
    </row>
    <row r="394" spans="1:3" x14ac:dyDescent="0.25">
      <c r="A394" s="23"/>
      <c r="B394" s="7"/>
      <c r="C394" s="3">
        <f>COUNTIF(Table1[Название организации],Table2[[#This Row],[Название организации]])</f>
        <v>0</v>
      </c>
    </row>
    <row r="395" spans="1:3" x14ac:dyDescent="0.25">
      <c r="A395" s="23"/>
      <c r="B395" s="7"/>
      <c r="C395" s="3">
        <f>COUNTIF(Table1[Название организации],Table2[[#This Row],[Название организации]])</f>
        <v>0</v>
      </c>
    </row>
    <row r="396" spans="1:3" x14ac:dyDescent="0.25">
      <c r="A396" s="23"/>
      <c r="B396" s="7"/>
      <c r="C396" s="3">
        <f>COUNTIF(Table1[Название организации],Table2[[#This Row],[Название организации]])</f>
        <v>0</v>
      </c>
    </row>
    <row r="397" spans="1:3" x14ac:dyDescent="0.25">
      <c r="A397" s="23"/>
      <c r="B397" s="7"/>
      <c r="C397" s="3">
        <f>COUNTIF(Table1[Название организации],Table2[[#This Row],[Название организации]])</f>
        <v>0</v>
      </c>
    </row>
    <row r="398" spans="1:3" x14ac:dyDescent="0.25">
      <c r="A398" s="23"/>
      <c r="B398" s="7"/>
      <c r="C398" s="3">
        <f>COUNTIF(Table1[Название организации],Table2[[#This Row],[Название организации]])</f>
        <v>0</v>
      </c>
    </row>
    <row r="399" spans="1:3" x14ac:dyDescent="0.25">
      <c r="A399" s="23"/>
      <c r="B399" s="7"/>
      <c r="C399" s="3">
        <f>COUNTIF(Table1[Название организации],Table2[[#This Row],[Название организации]])</f>
        <v>0</v>
      </c>
    </row>
    <row r="400" spans="1:3" x14ac:dyDescent="0.25">
      <c r="A400" s="23"/>
      <c r="B400" s="7"/>
      <c r="C400" s="3">
        <f>COUNTIF(Table1[Название организации],Table2[[#This Row],[Название организации]])</f>
        <v>0</v>
      </c>
    </row>
    <row r="401" spans="1:3" x14ac:dyDescent="0.25">
      <c r="A401" s="23"/>
      <c r="B401" s="7"/>
      <c r="C401" s="3">
        <f>COUNTIF(Table1[Название организации],Table2[[#This Row],[Название организации]])</f>
        <v>0</v>
      </c>
    </row>
    <row r="402" spans="1:3" x14ac:dyDescent="0.25">
      <c r="A402" s="23"/>
      <c r="B402" s="7"/>
      <c r="C402" s="3">
        <f>COUNTIF(Table1[Название организации],Table2[[#This Row],[Название организации]])</f>
        <v>0</v>
      </c>
    </row>
    <row r="403" spans="1:3" x14ac:dyDescent="0.25">
      <c r="A403" s="23"/>
      <c r="B403" s="7"/>
      <c r="C403" s="3">
        <f>COUNTIF(Table1[Название организации],Table2[[#This Row],[Название организации]])</f>
        <v>0</v>
      </c>
    </row>
    <row r="404" spans="1:3" x14ac:dyDescent="0.25">
      <c r="A404" s="23"/>
      <c r="B404" s="7"/>
      <c r="C404" s="3">
        <f>COUNTIF(Table1[Название организации],Table2[[#This Row],[Название организации]])</f>
        <v>0</v>
      </c>
    </row>
    <row r="405" spans="1:3" x14ac:dyDescent="0.25">
      <c r="A405" s="23"/>
      <c r="B405" s="7"/>
      <c r="C405" s="3">
        <f>COUNTIF(Table1[Название организации],Table2[[#This Row],[Название организации]])</f>
        <v>0</v>
      </c>
    </row>
    <row r="406" spans="1:3" x14ac:dyDescent="0.25">
      <c r="A406" s="23"/>
      <c r="B406" s="7"/>
      <c r="C406" s="3">
        <f>COUNTIF(Table1[Название организации],Table2[[#This Row],[Название организации]])</f>
        <v>0</v>
      </c>
    </row>
    <row r="407" spans="1:3" x14ac:dyDescent="0.25">
      <c r="A407" s="23"/>
      <c r="B407" s="7"/>
      <c r="C407" s="3">
        <f>COUNTIF(Table1[Название организации],Table2[[#This Row],[Название организации]])</f>
        <v>0</v>
      </c>
    </row>
    <row r="408" spans="1:3" x14ac:dyDescent="0.25">
      <c r="A408" s="23"/>
      <c r="B408" s="7"/>
      <c r="C408" s="3">
        <f>COUNTIF(Table1[Название организации],Table2[[#This Row],[Название организации]])</f>
        <v>0</v>
      </c>
    </row>
    <row r="409" spans="1:3" x14ac:dyDescent="0.25">
      <c r="A409" s="23"/>
      <c r="B409" s="7"/>
      <c r="C409" s="3">
        <f>COUNTIF(Table1[Название организации],Table2[[#This Row],[Название организации]])</f>
        <v>0</v>
      </c>
    </row>
    <row r="410" spans="1:3" x14ac:dyDescent="0.25">
      <c r="A410" s="23"/>
      <c r="B410" s="7"/>
      <c r="C410" s="3">
        <f>COUNTIF(Table1[Название организации],Table2[[#This Row],[Название организации]])</f>
        <v>0</v>
      </c>
    </row>
    <row r="411" spans="1:3" x14ac:dyDescent="0.25">
      <c r="A411" s="23"/>
      <c r="B411" s="7"/>
      <c r="C411" s="3">
        <f>COUNTIF(Table1[Название организации],Table2[[#This Row],[Название организации]])</f>
        <v>0</v>
      </c>
    </row>
    <row r="412" spans="1:3" x14ac:dyDescent="0.25">
      <c r="A412" s="23"/>
      <c r="B412" s="7"/>
      <c r="C412" s="3">
        <f>COUNTIF(Table1[Название организации],Table2[[#This Row],[Название организации]])</f>
        <v>0</v>
      </c>
    </row>
    <row r="413" spans="1:3" x14ac:dyDescent="0.25">
      <c r="A413" s="23"/>
      <c r="B413" s="7"/>
      <c r="C413" s="3">
        <f>COUNTIF(Table1[Название организации],Table2[[#This Row],[Название организации]])</f>
        <v>0</v>
      </c>
    </row>
    <row r="414" spans="1:3" x14ac:dyDescent="0.25">
      <c r="A414" s="23"/>
      <c r="B414" s="7"/>
      <c r="C414" s="3">
        <f>COUNTIF(Table1[Название организации],Table2[[#This Row],[Название организации]])</f>
        <v>0</v>
      </c>
    </row>
    <row r="415" spans="1:3" x14ac:dyDescent="0.25">
      <c r="A415" s="23"/>
      <c r="B415" s="7"/>
      <c r="C415" s="3">
        <f>COUNTIF(Table1[Название организации],Table2[[#This Row],[Название организации]])</f>
        <v>0</v>
      </c>
    </row>
    <row r="416" spans="1:3" x14ac:dyDescent="0.25">
      <c r="A416" s="23"/>
      <c r="B416" s="7"/>
      <c r="C416" s="3">
        <f>COUNTIF(Table1[Название организации],Table2[[#This Row],[Название организации]])</f>
        <v>0</v>
      </c>
    </row>
    <row r="417" spans="1:3" x14ac:dyDescent="0.25">
      <c r="A417" s="23"/>
      <c r="B417" s="7"/>
      <c r="C417" s="3">
        <f>COUNTIF(Table1[Название организации],Table2[[#This Row],[Название организации]])</f>
        <v>0</v>
      </c>
    </row>
    <row r="418" spans="1:3" x14ac:dyDescent="0.25">
      <c r="A418" s="23"/>
      <c r="B418" s="7"/>
      <c r="C418" s="3">
        <f>COUNTIF(Table1[Название организации],Table2[[#This Row],[Название организации]])</f>
        <v>0</v>
      </c>
    </row>
    <row r="419" spans="1:3" x14ac:dyDescent="0.25">
      <c r="A419" s="23"/>
      <c r="B419" s="7"/>
      <c r="C419" s="3">
        <f>COUNTIF(Table1[Название организации],Table2[[#This Row],[Название организации]])</f>
        <v>0</v>
      </c>
    </row>
    <row r="420" spans="1:3" x14ac:dyDescent="0.25">
      <c r="A420" s="23"/>
      <c r="B420" s="7"/>
      <c r="C420" s="3">
        <f>COUNTIF(Table1[Название организации],Table2[[#This Row],[Название организации]])</f>
        <v>0</v>
      </c>
    </row>
    <row r="421" spans="1:3" x14ac:dyDescent="0.25">
      <c r="A421" s="23"/>
      <c r="B421" s="7"/>
      <c r="C421" s="3">
        <f>COUNTIF(Table1[Название организации],Table2[[#This Row],[Название организации]])</f>
        <v>0</v>
      </c>
    </row>
    <row r="422" spans="1:3" x14ac:dyDescent="0.25">
      <c r="A422" s="23"/>
      <c r="B422" s="7"/>
      <c r="C422" s="3">
        <f>COUNTIF(Table1[Название организации],Table2[[#This Row],[Название организации]])</f>
        <v>0</v>
      </c>
    </row>
    <row r="423" spans="1:3" x14ac:dyDescent="0.25">
      <c r="A423" s="23"/>
      <c r="B423" s="7"/>
      <c r="C423" s="3">
        <f>COUNTIF(Table1[Название организации],Table2[[#This Row],[Название организации]])</f>
        <v>0</v>
      </c>
    </row>
    <row r="424" spans="1:3" x14ac:dyDescent="0.25">
      <c r="A424" s="23"/>
      <c r="B424" s="7"/>
      <c r="C424" s="3">
        <f>COUNTIF(Table1[Название организации],Table2[[#This Row],[Название организации]])</f>
        <v>0</v>
      </c>
    </row>
    <row r="425" spans="1:3" x14ac:dyDescent="0.25">
      <c r="A425" s="23"/>
      <c r="B425" s="7"/>
      <c r="C425" s="3">
        <f>COUNTIF(Table1[Название организации],Table2[[#This Row],[Название организации]])</f>
        <v>0</v>
      </c>
    </row>
    <row r="426" spans="1:3" x14ac:dyDescent="0.25">
      <c r="A426" s="23"/>
      <c r="B426" s="7"/>
      <c r="C426" s="3">
        <f>COUNTIF(Table1[Название организации],Table2[[#This Row],[Название организации]])</f>
        <v>0</v>
      </c>
    </row>
    <row r="427" spans="1:3" x14ac:dyDescent="0.25">
      <c r="A427" s="23"/>
      <c r="B427" s="7"/>
      <c r="C427" s="3">
        <f>COUNTIF(Table1[Название организации],Table2[[#This Row],[Название организации]])</f>
        <v>0</v>
      </c>
    </row>
    <row r="428" spans="1:3" x14ac:dyDescent="0.25">
      <c r="A428" s="23"/>
      <c r="B428" s="7"/>
      <c r="C428" s="3">
        <f>COUNTIF(Table1[Название организации],Table2[[#This Row],[Название организации]])</f>
        <v>0</v>
      </c>
    </row>
    <row r="429" spans="1:3" x14ac:dyDescent="0.25">
      <c r="A429" s="23"/>
      <c r="B429" s="7"/>
      <c r="C429" s="3">
        <f>COUNTIF(Table1[Название организации],Table2[[#This Row],[Название организации]])</f>
        <v>0</v>
      </c>
    </row>
    <row r="430" spans="1:3" x14ac:dyDescent="0.25">
      <c r="A430" s="23"/>
      <c r="B430" s="7"/>
      <c r="C430" s="3">
        <f>COUNTIF(Table1[Название организации],Table2[[#This Row],[Название организации]])</f>
        <v>0</v>
      </c>
    </row>
    <row r="431" spans="1:3" x14ac:dyDescent="0.25">
      <c r="A431" s="23"/>
      <c r="B431" s="7"/>
      <c r="C431" s="3">
        <f>COUNTIF(Table1[Название организации],Table2[[#This Row],[Название организации]])</f>
        <v>0</v>
      </c>
    </row>
    <row r="432" spans="1:3" x14ac:dyDescent="0.25">
      <c r="A432" s="23"/>
      <c r="B432" s="7"/>
      <c r="C432" s="3">
        <f>COUNTIF(Table1[Название организации],Table2[[#This Row],[Название организации]])</f>
        <v>0</v>
      </c>
    </row>
    <row r="433" spans="1:3" x14ac:dyDescent="0.25">
      <c r="A433" s="23"/>
      <c r="B433" s="7"/>
      <c r="C433" s="3">
        <f>COUNTIF(Table1[Название организации],Table2[[#This Row],[Название организации]])</f>
        <v>0</v>
      </c>
    </row>
    <row r="434" spans="1:3" x14ac:dyDescent="0.25">
      <c r="A434" s="23"/>
      <c r="B434" s="7"/>
      <c r="C434" s="3">
        <f>COUNTIF(Table1[Название организации],Table2[[#This Row],[Название организации]])</f>
        <v>0</v>
      </c>
    </row>
    <row r="435" spans="1:3" x14ac:dyDescent="0.25">
      <c r="A435" s="23"/>
      <c r="B435" s="7"/>
      <c r="C435" s="3">
        <f>COUNTIF(Table1[Название организации],Table2[[#This Row],[Название организации]])</f>
        <v>0</v>
      </c>
    </row>
    <row r="436" spans="1:3" x14ac:dyDescent="0.25">
      <c r="A436" s="23"/>
      <c r="B436" s="7"/>
      <c r="C436" s="3">
        <f>COUNTIF(Table1[Название организации],Table2[[#This Row],[Название организации]])</f>
        <v>0</v>
      </c>
    </row>
    <row r="437" spans="1:3" x14ac:dyDescent="0.25">
      <c r="A437" s="23"/>
      <c r="B437" s="7"/>
      <c r="C437" s="3">
        <f>COUNTIF(Table1[Название организации],Table2[[#This Row],[Название организации]])</f>
        <v>0</v>
      </c>
    </row>
    <row r="438" spans="1:3" x14ac:dyDescent="0.25">
      <c r="A438" s="23"/>
      <c r="B438" s="7"/>
      <c r="C438" s="3">
        <f>COUNTIF(Table1[Название организации],Table2[[#This Row],[Название организации]])</f>
        <v>0</v>
      </c>
    </row>
    <row r="439" spans="1:3" x14ac:dyDescent="0.25">
      <c r="A439" s="23"/>
      <c r="B439" s="7"/>
      <c r="C439" s="3">
        <f>COUNTIF(Table1[Название организации],Table2[[#This Row],[Название организации]])</f>
        <v>0</v>
      </c>
    </row>
    <row r="440" spans="1:3" x14ac:dyDescent="0.25">
      <c r="A440" s="23"/>
      <c r="B440" s="7"/>
      <c r="C440" s="3">
        <f>COUNTIF(Table1[Название организации],Table2[[#This Row],[Название организации]])</f>
        <v>0</v>
      </c>
    </row>
    <row r="441" spans="1:3" x14ac:dyDescent="0.25">
      <c r="A441" s="23"/>
      <c r="B441" s="7"/>
      <c r="C441" s="3">
        <f>COUNTIF(Table1[Название организации],Table2[[#This Row],[Название организации]])</f>
        <v>0</v>
      </c>
    </row>
    <row r="442" spans="1:3" x14ac:dyDescent="0.25">
      <c r="A442" s="23"/>
      <c r="B442" s="7"/>
      <c r="C442" s="3">
        <f>COUNTIF(Table1[Название организации],Table2[[#This Row],[Название организации]])</f>
        <v>0</v>
      </c>
    </row>
    <row r="443" spans="1:3" x14ac:dyDescent="0.25">
      <c r="A443" s="23"/>
      <c r="B443" s="7"/>
      <c r="C443" s="3">
        <f>COUNTIF(Table1[Название организации],Table2[[#This Row],[Название организации]])</f>
        <v>0</v>
      </c>
    </row>
    <row r="444" spans="1:3" x14ac:dyDescent="0.25">
      <c r="A444" s="23"/>
      <c r="B444" s="7"/>
      <c r="C444" s="3">
        <f>COUNTIF(Table1[Название организации],Table2[[#This Row],[Название организации]])</f>
        <v>0</v>
      </c>
    </row>
    <row r="445" spans="1:3" x14ac:dyDescent="0.25">
      <c r="A445" s="23"/>
      <c r="B445" s="7"/>
      <c r="C445" s="3">
        <f>COUNTIF(Table1[Название организации],Table2[[#This Row],[Название организации]])</f>
        <v>0</v>
      </c>
    </row>
    <row r="446" spans="1:3" x14ac:dyDescent="0.25">
      <c r="A446" s="23"/>
      <c r="B446" s="7"/>
      <c r="C446" s="3">
        <f>COUNTIF(Table1[Название организации],Table2[[#This Row],[Название организации]])</f>
        <v>0</v>
      </c>
    </row>
    <row r="447" spans="1:3" x14ac:dyDescent="0.25">
      <c r="A447" s="23"/>
      <c r="B447" s="7"/>
      <c r="C447" s="3">
        <f>COUNTIF(Table1[Название организации],Table2[[#This Row],[Название организации]])</f>
        <v>0</v>
      </c>
    </row>
    <row r="448" spans="1:3" x14ac:dyDescent="0.25">
      <c r="A448" s="23"/>
      <c r="B448" s="7"/>
      <c r="C448" s="3">
        <f>COUNTIF(Table1[Название организации],Table2[[#This Row],[Название организации]])</f>
        <v>0</v>
      </c>
    </row>
    <row r="449" spans="1:3" x14ac:dyDescent="0.25">
      <c r="A449" s="23"/>
      <c r="B449" s="7"/>
      <c r="C449" s="3">
        <f>COUNTIF(Table1[Название организации],Table2[[#This Row],[Название организации]])</f>
        <v>0</v>
      </c>
    </row>
    <row r="450" spans="1:3" x14ac:dyDescent="0.25">
      <c r="A450" s="23"/>
      <c r="B450" s="7"/>
      <c r="C450" s="3">
        <f>COUNTIF(Table1[Название организации],Table2[[#This Row],[Название организации]])</f>
        <v>0</v>
      </c>
    </row>
    <row r="451" spans="1:3" x14ac:dyDescent="0.25">
      <c r="A451" s="23"/>
      <c r="B451" s="7"/>
      <c r="C451" s="3">
        <f>COUNTIF(Table1[Название организации],Table2[[#This Row],[Название организации]])</f>
        <v>0</v>
      </c>
    </row>
    <row r="452" spans="1:3" x14ac:dyDescent="0.25">
      <c r="A452" s="23"/>
      <c r="B452" s="7"/>
      <c r="C452" s="3">
        <f>COUNTIF(Table1[Название организации],Table2[[#This Row],[Название организации]])</f>
        <v>0</v>
      </c>
    </row>
    <row r="453" spans="1:3" x14ac:dyDescent="0.25">
      <c r="A453" s="23"/>
      <c r="B453" s="7"/>
      <c r="C453" s="3">
        <f>COUNTIF(Table1[Название организации],Table2[[#This Row],[Название организации]])</f>
        <v>0</v>
      </c>
    </row>
    <row r="454" spans="1:3" x14ac:dyDescent="0.25">
      <c r="A454" s="23"/>
      <c r="B454" s="7"/>
      <c r="C454" s="3">
        <f>COUNTIF(Table1[Название организации],Table2[[#This Row],[Название организации]])</f>
        <v>0</v>
      </c>
    </row>
    <row r="455" spans="1:3" x14ac:dyDescent="0.25">
      <c r="A455" s="23"/>
      <c r="B455" s="7"/>
      <c r="C455" s="3">
        <f>COUNTIF(Table1[Название организации],Table2[[#This Row],[Название организации]])</f>
        <v>0</v>
      </c>
    </row>
    <row r="456" spans="1:3" x14ac:dyDescent="0.25">
      <c r="A456" s="23"/>
      <c r="B456" s="7"/>
      <c r="C456" s="3">
        <f>COUNTIF(Table1[Название организации],Table2[[#This Row],[Название организации]])</f>
        <v>0</v>
      </c>
    </row>
    <row r="457" spans="1:3" x14ac:dyDescent="0.25">
      <c r="A457" s="23"/>
      <c r="B457" s="7"/>
      <c r="C457" s="3">
        <f>COUNTIF(Table1[Название организации],Table2[[#This Row],[Название организации]])</f>
        <v>0</v>
      </c>
    </row>
    <row r="458" spans="1:3" x14ac:dyDescent="0.25">
      <c r="A458" s="23"/>
      <c r="B458" s="7"/>
      <c r="C458" s="3">
        <f>COUNTIF(Table1[Название организации],Table2[[#This Row],[Название организации]])</f>
        <v>0</v>
      </c>
    </row>
    <row r="459" spans="1:3" x14ac:dyDescent="0.25">
      <c r="A459" s="23"/>
      <c r="B459" s="7"/>
      <c r="C459" s="3">
        <f>COUNTIF(Table1[Название организации],Table2[[#This Row],[Название организации]])</f>
        <v>0</v>
      </c>
    </row>
    <row r="460" spans="1:3" x14ac:dyDescent="0.25">
      <c r="A460" s="23"/>
      <c r="B460" s="7"/>
      <c r="C460" s="3">
        <f>COUNTIF(Table1[Название организации],Table2[[#This Row],[Название организации]])</f>
        <v>0</v>
      </c>
    </row>
    <row r="461" spans="1:3" x14ac:dyDescent="0.25">
      <c r="A461" s="23"/>
      <c r="B461" s="7"/>
      <c r="C461" s="3">
        <f>COUNTIF(Table1[Название организации],Table2[[#This Row],[Название организации]])</f>
        <v>0</v>
      </c>
    </row>
    <row r="462" spans="1:3" x14ac:dyDescent="0.25">
      <c r="A462" s="23"/>
      <c r="B462" s="7"/>
      <c r="C462" s="3">
        <f>COUNTIF(Table1[Название организации],Table2[[#This Row],[Название организации]])</f>
        <v>0</v>
      </c>
    </row>
    <row r="463" spans="1:3" x14ac:dyDescent="0.25">
      <c r="A463" s="23"/>
      <c r="B463" s="7"/>
      <c r="C463" s="3">
        <f>COUNTIF(Table1[Название организации],Table2[[#This Row],[Название организации]])</f>
        <v>0</v>
      </c>
    </row>
    <row r="464" spans="1:3" x14ac:dyDescent="0.25">
      <c r="A464" s="23"/>
      <c r="B464" s="7"/>
      <c r="C464" s="3">
        <f>COUNTIF(Table1[Название организации],Table2[[#This Row],[Название организации]])</f>
        <v>0</v>
      </c>
    </row>
    <row r="465" spans="1:3" x14ac:dyDescent="0.25">
      <c r="A465" s="23"/>
      <c r="B465" s="7"/>
      <c r="C465" s="3">
        <f>COUNTIF(Table1[Название организации],Table2[[#This Row],[Название организации]])</f>
        <v>0</v>
      </c>
    </row>
    <row r="466" spans="1:3" x14ac:dyDescent="0.25">
      <c r="A466" s="23"/>
      <c r="B466" s="7"/>
      <c r="C466" s="3">
        <f>COUNTIF(Table1[Название организации],Table2[[#This Row],[Название организации]])</f>
        <v>0</v>
      </c>
    </row>
    <row r="467" spans="1:3" x14ac:dyDescent="0.25">
      <c r="A467" s="23"/>
      <c r="B467" s="7"/>
      <c r="C467" s="3">
        <f>COUNTIF(Table1[Название организации],Table2[[#This Row],[Название организации]])</f>
        <v>0</v>
      </c>
    </row>
    <row r="468" spans="1:3" x14ac:dyDescent="0.25">
      <c r="A468" s="23"/>
      <c r="B468" s="7"/>
      <c r="C468" s="3">
        <f>COUNTIF(Table1[Название организации],Table2[[#This Row],[Название организации]])</f>
        <v>0</v>
      </c>
    </row>
    <row r="469" spans="1:3" x14ac:dyDescent="0.25">
      <c r="A469" s="23"/>
      <c r="B469" s="7"/>
      <c r="C469" s="3">
        <f>COUNTIF(Table1[Название организации],Table2[[#This Row],[Название организации]])</f>
        <v>0</v>
      </c>
    </row>
    <row r="470" spans="1:3" x14ac:dyDescent="0.25">
      <c r="A470" s="23"/>
      <c r="B470" s="7"/>
      <c r="C470" s="3">
        <f>COUNTIF(Table1[Название организации],Table2[[#This Row],[Название организации]])</f>
        <v>0</v>
      </c>
    </row>
    <row r="471" spans="1:3" x14ac:dyDescent="0.25">
      <c r="A471" s="23"/>
      <c r="B471" s="7"/>
      <c r="C471" s="3">
        <f>COUNTIF(Table1[Название организации],Table2[[#This Row],[Название организации]])</f>
        <v>0</v>
      </c>
    </row>
    <row r="472" spans="1:3" x14ac:dyDescent="0.25">
      <c r="A472" s="23"/>
      <c r="B472" s="7"/>
      <c r="C472" s="3">
        <f>COUNTIF(Table1[Название организации],Table2[[#This Row],[Название организации]])</f>
        <v>0</v>
      </c>
    </row>
    <row r="473" spans="1:3" x14ac:dyDescent="0.25">
      <c r="A473" s="23"/>
      <c r="B473" s="7"/>
      <c r="C473" s="3">
        <f>COUNTIF(Table1[Название организации],Table2[[#This Row],[Название организации]])</f>
        <v>0</v>
      </c>
    </row>
    <row r="474" spans="1:3" x14ac:dyDescent="0.25">
      <c r="A474" s="23"/>
      <c r="B474" s="7"/>
      <c r="C474" s="3">
        <f>COUNTIF(Table1[Название организации],Table2[[#This Row],[Название организации]])</f>
        <v>0</v>
      </c>
    </row>
    <row r="475" spans="1:3" x14ac:dyDescent="0.25">
      <c r="A475" s="23"/>
      <c r="B475" s="7"/>
      <c r="C475" s="3">
        <f>COUNTIF(Table1[Название организации],Table2[[#This Row],[Название организации]])</f>
        <v>0</v>
      </c>
    </row>
    <row r="476" spans="1:3" x14ac:dyDescent="0.25">
      <c r="A476" s="23"/>
      <c r="B476" s="7"/>
      <c r="C476" s="3">
        <f>COUNTIF(Table1[Название организации],Table2[[#This Row],[Название организации]])</f>
        <v>0</v>
      </c>
    </row>
    <row r="477" spans="1:3" x14ac:dyDescent="0.25">
      <c r="A477" s="23"/>
      <c r="B477" s="7"/>
      <c r="C477" s="3">
        <f>COUNTIF(Table1[Название организации],Table2[[#This Row],[Название организации]])</f>
        <v>0</v>
      </c>
    </row>
    <row r="478" spans="1:3" x14ac:dyDescent="0.25">
      <c r="A478" s="23"/>
      <c r="B478" s="7"/>
      <c r="C478" s="3">
        <f>COUNTIF(Table1[Название организации],Table2[[#This Row],[Название организации]])</f>
        <v>0</v>
      </c>
    </row>
    <row r="479" spans="1:3" x14ac:dyDescent="0.25">
      <c r="A479" s="23"/>
      <c r="B479" s="7"/>
      <c r="C479" s="3">
        <f>COUNTIF(Table1[Название организации],Table2[[#This Row],[Название организации]])</f>
        <v>0</v>
      </c>
    </row>
    <row r="480" spans="1:3" x14ac:dyDescent="0.25">
      <c r="A480" s="23"/>
      <c r="B480" s="7"/>
      <c r="C480" s="3">
        <f>COUNTIF(Table1[Название организации],Table2[[#This Row],[Название организации]])</f>
        <v>0</v>
      </c>
    </row>
    <row r="481" spans="1:3" x14ac:dyDescent="0.25">
      <c r="A481" s="23"/>
      <c r="B481" s="7"/>
      <c r="C481" s="3">
        <f>COUNTIF(Table1[Название организации],Table2[[#This Row],[Название организации]])</f>
        <v>0</v>
      </c>
    </row>
    <row r="482" spans="1:3" x14ac:dyDescent="0.25">
      <c r="A482" s="23"/>
      <c r="B482" s="7"/>
      <c r="C482" s="3">
        <f>COUNTIF(Table1[Название организации],Table2[[#This Row],[Название организации]])</f>
        <v>0</v>
      </c>
    </row>
    <row r="483" spans="1:3" x14ac:dyDescent="0.25">
      <c r="A483" s="23"/>
      <c r="B483" s="7"/>
      <c r="C483" s="3">
        <f>COUNTIF(Table1[Название организации],Table2[[#This Row],[Название организации]])</f>
        <v>0</v>
      </c>
    </row>
    <row r="484" spans="1:3" x14ac:dyDescent="0.25">
      <c r="A484" s="23"/>
      <c r="B484" s="7"/>
      <c r="C484" s="3">
        <f>COUNTIF(Table1[Название организации],Table2[[#This Row],[Название организации]])</f>
        <v>0</v>
      </c>
    </row>
    <row r="485" spans="1:3" x14ac:dyDescent="0.25">
      <c r="A485" s="23"/>
      <c r="B485" s="7"/>
      <c r="C485" s="3">
        <f>COUNTIF(Table1[Название организации],Table2[[#This Row],[Название организации]])</f>
        <v>0</v>
      </c>
    </row>
    <row r="486" spans="1:3" x14ac:dyDescent="0.25">
      <c r="A486" s="23"/>
      <c r="B486" s="7"/>
      <c r="C486" s="3">
        <f>COUNTIF(Table1[Название организации],Table2[[#This Row],[Название организации]])</f>
        <v>0</v>
      </c>
    </row>
    <row r="487" spans="1:3" x14ac:dyDescent="0.25">
      <c r="A487" s="23"/>
      <c r="B487" s="7"/>
      <c r="C487" s="3">
        <f>COUNTIF(Table1[Название организации],Table2[[#This Row],[Название организации]])</f>
        <v>0</v>
      </c>
    </row>
    <row r="488" spans="1:3" x14ac:dyDescent="0.25">
      <c r="A488" s="23"/>
      <c r="B488" s="7"/>
      <c r="C488" s="3">
        <f>COUNTIF(Table1[Название организации],Table2[[#This Row],[Название организации]])</f>
        <v>0</v>
      </c>
    </row>
    <row r="489" spans="1:3" x14ac:dyDescent="0.25">
      <c r="A489" s="23"/>
      <c r="B489" s="7"/>
      <c r="C489" s="3">
        <f>COUNTIF(Table1[Название организации],Table2[[#This Row],[Название организации]])</f>
        <v>0</v>
      </c>
    </row>
    <row r="490" spans="1:3" x14ac:dyDescent="0.25">
      <c r="A490" s="23"/>
      <c r="B490" s="7"/>
      <c r="C490" s="3">
        <f>COUNTIF(Table1[Название организации],Table2[[#This Row],[Название организации]])</f>
        <v>0</v>
      </c>
    </row>
    <row r="491" spans="1:3" x14ac:dyDescent="0.25">
      <c r="A491" s="23"/>
      <c r="B491" s="7"/>
      <c r="C491" s="3">
        <f>COUNTIF(Table1[Название организации],Table2[[#This Row],[Название организации]])</f>
        <v>0</v>
      </c>
    </row>
    <row r="492" spans="1:3" x14ac:dyDescent="0.25">
      <c r="A492" s="23"/>
      <c r="B492" s="7"/>
      <c r="C492" s="3">
        <f>COUNTIF(Table1[Название организации],Table2[[#This Row],[Название организации]])</f>
        <v>0</v>
      </c>
    </row>
    <row r="493" spans="1:3" x14ac:dyDescent="0.25">
      <c r="A493" s="23"/>
      <c r="B493" s="7"/>
      <c r="C493" s="3">
        <f>COUNTIF(Table1[Название организации],Table2[[#This Row],[Название организации]])</f>
        <v>0</v>
      </c>
    </row>
    <row r="494" spans="1:3" x14ac:dyDescent="0.25">
      <c r="A494" s="23"/>
      <c r="B494" s="7"/>
      <c r="C494" s="3">
        <f>COUNTIF(Table1[Название организации],Table2[[#This Row],[Название организации]])</f>
        <v>0</v>
      </c>
    </row>
    <row r="495" spans="1:3" x14ac:dyDescent="0.25">
      <c r="A495" s="23"/>
      <c r="B495" s="7"/>
      <c r="C495" s="3">
        <f>COUNTIF(Table1[Название организации],Table2[[#This Row],[Название организации]])</f>
        <v>0</v>
      </c>
    </row>
    <row r="496" spans="1:3" x14ac:dyDescent="0.25">
      <c r="A496" s="23"/>
      <c r="B496" s="7"/>
      <c r="C496" s="3">
        <f>COUNTIF(Table1[Название организации],Table2[[#This Row],[Название организации]])</f>
        <v>0</v>
      </c>
    </row>
    <row r="497" spans="1:3" x14ac:dyDescent="0.25">
      <c r="A497" s="23"/>
      <c r="B497" s="7"/>
      <c r="C497" s="3">
        <f>COUNTIF(Table1[Название организации],Table2[[#This Row],[Название организации]])</f>
        <v>0</v>
      </c>
    </row>
    <row r="498" spans="1:3" x14ac:dyDescent="0.25">
      <c r="A498" s="23"/>
      <c r="B498" s="7"/>
      <c r="C498" s="3">
        <f>COUNTIF(Table1[Название организации],Table2[[#This Row],[Название организации]])</f>
        <v>0</v>
      </c>
    </row>
    <row r="499" spans="1:3" x14ac:dyDescent="0.25">
      <c r="A499" s="23"/>
      <c r="B499" s="7"/>
      <c r="C499" s="3">
        <f>COUNTIF(Table1[Название организации],Table2[[#This Row],[Название организации]])</f>
        <v>0</v>
      </c>
    </row>
    <row r="500" spans="1:3" x14ac:dyDescent="0.25">
      <c r="A500" s="23"/>
      <c r="B500" s="7"/>
      <c r="C500" s="3">
        <f>COUNTIF(Table1[Название организации],Table2[[#This Row],[Название организации]])</f>
        <v>0</v>
      </c>
    </row>
    <row r="501" spans="1:3" x14ac:dyDescent="0.25">
      <c r="A501" s="23"/>
      <c r="B501" s="7"/>
      <c r="C501" s="3">
        <f>COUNTIF(Table1[Название организации],Table2[[#This Row],[Название организации]])</f>
        <v>0</v>
      </c>
    </row>
    <row r="502" spans="1:3" x14ac:dyDescent="0.25">
      <c r="A502" s="23"/>
      <c r="B502" s="7"/>
      <c r="C502" s="3">
        <f>COUNTIF(Table1[Название организации],Table2[[#This Row],[Название организации]])</f>
        <v>0</v>
      </c>
    </row>
    <row r="503" spans="1:3" x14ac:dyDescent="0.25">
      <c r="A503" s="23"/>
      <c r="B503" s="7"/>
      <c r="C503" s="3">
        <f>COUNTIF(Table1[Название организации],Table2[[#This Row],[Название организации]])</f>
        <v>0</v>
      </c>
    </row>
    <row r="504" spans="1:3" x14ac:dyDescent="0.25">
      <c r="A504" s="23"/>
      <c r="B504" s="7"/>
      <c r="C504" s="3">
        <f>COUNTIF(Table1[Название организации],Table2[[#This Row],[Название организации]])</f>
        <v>0</v>
      </c>
    </row>
    <row r="505" spans="1:3" x14ac:dyDescent="0.25">
      <c r="A505" s="23"/>
      <c r="B505" s="7"/>
      <c r="C505" s="3">
        <f>COUNTIF(Table1[Название организации],Table2[[#This Row],[Название организации]])</f>
        <v>0</v>
      </c>
    </row>
    <row r="506" spans="1:3" x14ac:dyDescent="0.25">
      <c r="A506" s="23"/>
      <c r="B506" s="7"/>
      <c r="C506" s="3">
        <f>COUNTIF(Table1[Название организации],Table2[[#This Row],[Название организации]])</f>
        <v>0</v>
      </c>
    </row>
    <row r="507" spans="1:3" x14ac:dyDescent="0.25">
      <c r="A507" s="23"/>
      <c r="B507" s="7"/>
      <c r="C507" s="3">
        <f>COUNTIF(Table1[Название организации],Table2[[#This Row],[Название организации]])</f>
        <v>0</v>
      </c>
    </row>
    <row r="508" spans="1:3" x14ac:dyDescent="0.25">
      <c r="A508" s="23"/>
      <c r="B508" s="7"/>
      <c r="C508" s="3">
        <f>COUNTIF(Table1[Название организации],Table2[[#This Row],[Название организации]])</f>
        <v>0</v>
      </c>
    </row>
    <row r="509" spans="1:3" x14ac:dyDescent="0.25">
      <c r="A509" s="23"/>
      <c r="B509" s="7"/>
      <c r="C509" s="3">
        <f>COUNTIF(Table1[Название организации],Table2[[#This Row],[Название организации]])</f>
        <v>0</v>
      </c>
    </row>
    <row r="510" spans="1:3" x14ac:dyDescent="0.25">
      <c r="A510" s="23"/>
      <c r="B510" s="7"/>
      <c r="C510" s="3">
        <f>COUNTIF(Table1[Название организации],Table2[[#This Row],[Название организации]])</f>
        <v>0</v>
      </c>
    </row>
    <row r="511" spans="1:3" x14ac:dyDescent="0.25">
      <c r="A511" s="23"/>
      <c r="B511" s="7"/>
      <c r="C511" s="3">
        <f>COUNTIF(Table1[Название организации],Table2[[#This Row],[Название организации]])</f>
        <v>0</v>
      </c>
    </row>
    <row r="512" spans="1:3" x14ac:dyDescent="0.25">
      <c r="A512" s="23"/>
      <c r="B512" s="7"/>
      <c r="C512" s="3">
        <f>COUNTIF(Table1[Название организации],Table2[[#This Row],[Название организации]])</f>
        <v>0</v>
      </c>
    </row>
    <row r="513" spans="1:3" x14ac:dyDescent="0.25">
      <c r="A513" s="23"/>
      <c r="B513" s="7"/>
      <c r="C513" s="3">
        <f>COUNTIF(Table1[Название организации],Table2[[#This Row],[Название организации]])</f>
        <v>0</v>
      </c>
    </row>
    <row r="514" spans="1:3" x14ac:dyDescent="0.25">
      <c r="A514" s="23"/>
      <c r="B514" s="7"/>
      <c r="C514" s="3">
        <f>COUNTIF(Table1[Название организации],Table2[[#This Row],[Название организации]])</f>
        <v>0</v>
      </c>
    </row>
    <row r="515" spans="1:3" x14ac:dyDescent="0.25">
      <c r="A515" s="23"/>
      <c r="B515" s="7"/>
      <c r="C515" s="3">
        <f>COUNTIF(Table1[Название организации],Table2[[#This Row],[Название организации]])</f>
        <v>0</v>
      </c>
    </row>
    <row r="516" spans="1:3" x14ac:dyDescent="0.25">
      <c r="A516" s="23"/>
      <c r="B516" s="7"/>
      <c r="C516" s="3">
        <f>COUNTIF(Table1[Название организации],Table2[[#This Row],[Название организации]])</f>
        <v>0</v>
      </c>
    </row>
    <row r="517" spans="1:3" x14ac:dyDescent="0.25">
      <c r="A517" s="23"/>
      <c r="B517" s="7"/>
      <c r="C517" s="3">
        <f>COUNTIF(Table1[Название организации],Table2[[#This Row],[Название организации]])</f>
        <v>0</v>
      </c>
    </row>
    <row r="518" spans="1:3" x14ac:dyDescent="0.25">
      <c r="A518" s="23"/>
      <c r="B518" s="7"/>
      <c r="C518" s="3">
        <f>COUNTIF(Table1[Название организации],Table2[[#This Row],[Название организации]])</f>
        <v>0</v>
      </c>
    </row>
    <row r="519" spans="1:3" x14ac:dyDescent="0.25">
      <c r="A519" s="23"/>
      <c r="B519" s="7"/>
      <c r="C519" s="3">
        <f>COUNTIF(Table1[Название организации],Table2[[#This Row],[Название организации]])</f>
        <v>0</v>
      </c>
    </row>
    <row r="520" spans="1:3" x14ac:dyDescent="0.25">
      <c r="A520" s="23"/>
      <c r="B520" s="7"/>
      <c r="C520" s="3">
        <f>COUNTIF(Table1[Название организации],Table2[[#This Row],[Название организации]])</f>
        <v>0</v>
      </c>
    </row>
    <row r="521" spans="1:3" x14ac:dyDescent="0.25">
      <c r="A521" s="23"/>
      <c r="B521" s="7"/>
      <c r="C521" s="3">
        <f>COUNTIF(Table1[Название организации],Table2[[#This Row],[Название организации]])</f>
        <v>0</v>
      </c>
    </row>
    <row r="522" spans="1:3" x14ac:dyDescent="0.25">
      <c r="A522" s="23"/>
      <c r="B522" s="7"/>
      <c r="C522" s="3">
        <f>COUNTIF(Table1[Название организации],Table2[[#This Row],[Название организации]])</f>
        <v>0</v>
      </c>
    </row>
    <row r="523" spans="1:3" x14ac:dyDescent="0.25">
      <c r="A523" s="23"/>
      <c r="B523" s="7"/>
      <c r="C523" s="3">
        <f>COUNTIF(Table1[Название организации],Table2[[#This Row],[Название организации]])</f>
        <v>0</v>
      </c>
    </row>
    <row r="524" spans="1:3" x14ac:dyDescent="0.25">
      <c r="A524" s="23"/>
      <c r="B524" s="7"/>
      <c r="C524" s="3">
        <f>COUNTIF(Table1[Название организации],Table2[[#This Row],[Название организации]])</f>
        <v>0</v>
      </c>
    </row>
    <row r="525" spans="1:3" x14ac:dyDescent="0.25">
      <c r="A525" s="23"/>
      <c r="B525" s="7"/>
      <c r="C525" s="3">
        <f>COUNTIF(Table1[Название организации],Table2[[#This Row],[Название организации]])</f>
        <v>0</v>
      </c>
    </row>
    <row r="526" spans="1:3" x14ac:dyDescent="0.25">
      <c r="A526" s="23"/>
      <c r="B526" s="7"/>
      <c r="C526" s="3">
        <f>COUNTIF(Table1[Название организации],Table2[[#This Row],[Название организации]])</f>
        <v>0</v>
      </c>
    </row>
    <row r="527" spans="1:3" x14ac:dyDescent="0.25">
      <c r="A527" s="23"/>
      <c r="B527" s="7"/>
      <c r="C527" s="3">
        <f>COUNTIF(Table1[Название организации],Table2[[#This Row],[Название организации]])</f>
        <v>0</v>
      </c>
    </row>
    <row r="528" spans="1:3" x14ac:dyDescent="0.25">
      <c r="A528" s="23"/>
      <c r="B528" s="7"/>
      <c r="C528" s="3">
        <f>COUNTIF(Table1[Название организации],Table2[[#This Row],[Название организации]])</f>
        <v>0</v>
      </c>
    </row>
    <row r="529" spans="1:3" x14ac:dyDescent="0.25">
      <c r="A529" s="23"/>
      <c r="B529" s="7"/>
      <c r="C529" s="3">
        <f>COUNTIF(Table1[Название организации],Table2[[#This Row],[Название организации]])</f>
        <v>0</v>
      </c>
    </row>
    <row r="530" spans="1:3" x14ac:dyDescent="0.25">
      <c r="A530" s="23"/>
      <c r="B530" s="7"/>
      <c r="C530" s="3">
        <f>COUNTIF(Table1[Название организации],Table2[[#This Row],[Название организации]])</f>
        <v>0</v>
      </c>
    </row>
    <row r="531" spans="1:3" x14ac:dyDescent="0.25">
      <c r="A531" s="23"/>
      <c r="B531" s="7"/>
      <c r="C531" s="3">
        <f>COUNTIF(Table1[Название организации],Table2[[#This Row],[Название организации]])</f>
        <v>0</v>
      </c>
    </row>
    <row r="532" spans="1:3" x14ac:dyDescent="0.25">
      <c r="A532" s="23"/>
      <c r="B532" s="7"/>
      <c r="C532" s="3">
        <f>COUNTIF(Table1[Название организации],Table2[[#This Row],[Название организации]])</f>
        <v>0</v>
      </c>
    </row>
    <row r="533" spans="1:3" x14ac:dyDescent="0.25">
      <c r="A533" s="23"/>
      <c r="B533" s="7"/>
      <c r="C533" s="3">
        <f>COUNTIF(Table1[Название организации],Table2[[#This Row],[Название организации]])</f>
        <v>0</v>
      </c>
    </row>
    <row r="534" spans="1:3" x14ac:dyDescent="0.25">
      <c r="A534" s="23"/>
      <c r="B534" s="7"/>
      <c r="C534" s="3">
        <f>COUNTIF(Table1[Название организации],Table2[[#This Row],[Название организации]])</f>
        <v>0</v>
      </c>
    </row>
    <row r="535" spans="1:3" x14ac:dyDescent="0.25">
      <c r="A535" s="23"/>
      <c r="B535" s="7"/>
      <c r="C535" s="3">
        <f>COUNTIF(Table1[Название организации],Table2[[#This Row],[Название организации]])</f>
        <v>0</v>
      </c>
    </row>
    <row r="536" spans="1:3" x14ac:dyDescent="0.25">
      <c r="A536" s="23"/>
      <c r="B536" s="7"/>
      <c r="C536" s="3">
        <f>COUNTIF(Table1[Название организации],Table2[[#This Row],[Название организации]])</f>
        <v>0</v>
      </c>
    </row>
    <row r="537" spans="1:3" x14ac:dyDescent="0.25">
      <c r="A537" s="23"/>
      <c r="B537" s="7"/>
      <c r="C537" s="3">
        <f>COUNTIF(Table1[Название организации],Table2[[#This Row],[Название организации]])</f>
        <v>0</v>
      </c>
    </row>
    <row r="538" spans="1:3" x14ac:dyDescent="0.25">
      <c r="A538" s="23"/>
      <c r="B538" s="7"/>
      <c r="C538" s="3">
        <f>COUNTIF(Table1[Название организации],Table2[[#This Row],[Название организации]])</f>
        <v>0</v>
      </c>
    </row>
    <row r="539" spans="1:3" x14ac:dyDescent="0.25">
      <c r="A539" s="23"/>
      <c r="B539" s="7"/>
      <c r="C539" s="3">
        <f>COUNTIF(Table1[Название организации],Table2[[#This Row],[Название организации]])</f>
        <v>0</v>
      </c>
    </row>
    <row r="540" spans="1:3" x14ac:dyDescent="0.25">
      <c r="A540" s="23"/>
      <c r="B540" s="7"/>
      <c r="C540" s="3">
        <f>COUNTIF(Table1[Название организации],Table2[[#This Row],[Название организации]])</f>
        <v>0</v>
      </c>
    </row>
    <row r="541" spans="1:3" x14ac:dyDescent="0.25">
      <c r="A541" s="23"/>
      <c r="B541" s="7"/>
      <c r="C541" s="3">
        <f>COUNTIF(Table1[Название организации],Table2[[#This Row],[Название организации]])</f>
        <v>0</v>
      </c>
    </row>
    <row r="542" spans="1:3" x14ac:dyDescent="0.25">
      <c r="A542" s="23"/>
      <c r="B542" s="7"/>
      <c r="C542" s="3">
        <f>COUNTIF(Table1[Название организации],Table2[[#This Row],[Название организации]])</f>
        <v>0</v>
      </c>
    </row>
    <row r="543" spans="1:3" x14ac:dyDescent="0.25">
      <c r="A543" s="23"/>
      <c r="B543" s="7"/>
      <c r="C543" s="3">
        <f>COUNTIF(Table1[Название организации],Table2[[#This Row],[Название организации]])</f>
        <v>0</v>
      </c>
    </row>
    <row r="544" spans="1:3" x14ac:dyDescent="0.25">
      <c r="A544" s="23"/>
      <c r="B544" s="7"/>
      <c r="C544" s="3">
        <f>COUNTIF(Table1[Название организации],Table2[[#This Row],[Название организации]])</f>
        <v>0</v>
      </c>
    </row>
    <row r="545" spans="1:3" x14ac:dyDescent="0.25">
      <c r="A545" s="23"/>
      <c r="B545" s="7"/>
      <c r="C545" s="3">
        <f>COUNTIF(Table1[Название организации],Table2[[#This Row],[Название организации]])</f>
        <v>0</v>
      </c>
    </row>
    <row r="546" spans="1:3" x14ac:dyDescent="0.25">
      <c r="A546" s="23"/>
      <c r="B546" s="7"/>
      <c r="C546" s="3">
        <f>COUNTIF(Table1[Название организации],Table2[[#This Row],[Название организации]])</f>
        <v>0</v>
      </c>
    </row>
    <row r="547" spans="1:3" x14ac:dyDescent="0.25">
      <c r="A547" s="23"/>
      <c r="B547" s="7"/>
      <c r="C547" s="3">
        <f>COUNTIF(Table1[Название организации],Table2[[#This Row],[Название организации]])</f>
        <v>0</v>
      </c>
    </row>
    <row r="548" spans="1:3" x14ac:dyDescent="0.25">
      <c r="A548" s="23"/>
      <c r="B548" s="7"/>
      <c r="C548" s="3">
        <f>COUNTIF(Table1[Название организации],Table2[[#This Row],[Название организации]])</f>
        <v>0</v>
      </c>
    </row>
    <row r="549" spans="1:3" x14ac:dyDescent="0.25">
      <c r="A549" s="23"/>
      <c r="B549" s="7"/>
      <c r="C549" s="3">
        <f>COUNTIF(Table1[Название организации],Table2[[#This Row],[Название организации]])</f>
        <v>0</v>
      </c>
    </row>
    <row r="550" spans="1:3" x14ac:dyDescent="0.25">
      <c r="A550" s="23"/>
      <c r="B550" s="7"/>
      <c r="C550" s="3">
        <f>COUNTIF(Table1[Название организации],Table2[[#This Row],[Название организации]])</f>
        <v>0</v>
      </c>
    </row>
    <row r="551" spans="1:3" x14ac:dyDescent="0.25">
      <c r="A551" s="23"/>
      <c r="B551" s="7"/>
      <c r="C551" s="3">
        <f>COUNTIF(Table1[Название организации],Table2[[#This Row],[Название организации]])</f>
        <v>0</v>
      </c>
    </row>
    <row r="552" spans="1:3" x14ac:dyDescent="0.25">
      <c r="A552" s="23"/>
      <c r="B552" s="7"/>
      <c r="C552" s="3">
        <f>COUNTIF(Table1[Название организации],Table2[[#This Row],[Название организации]])</f>
        <v>0</v>
      </c>
    </row>
    <row r="553" spans="1:3" x14ac:dyDescent="0.25">
      <c r="A553" s="23"/>
      <c r="B553" s="7"/>
      <c r="C553" s="3">
        <f>COUNTIF(Table1[Название организации],Table2[[#This Row],[Название организации]])</f>
        <v>0</v>
      </c>
    </row>
    <row r="554" spans="1:3" x14ac:dyDescent="0.25">
      <c r="A554" s="23"/>
      <c r="B554" s="7"/>
      <c r="C554" s="3">
        <f>COUNTIF(Table1[Название организации],Table2[[#This Row],[Название организации]])</f>
        <v>0</v>
      </c>
    </row>
    <row r="555" spans="1:3" x14ac:dyDescent="0.25">
      <c r="A555" s="23"/>
      <c r="B555" s="7"/>
      <c r="C555" s="3">
        <f>COUNTIF(Table1[Название организации],Table2[[#This Row],[Название организации]])</f>
        <v>0</v>
      </c>
    </row>
    <row r="556" spans="1:3" x14ac:dyDescent="0.25">
      <c r="A556" s="23"/>
      <c r="B556" s="7"/>
      <c r="C556" s="3">
        <f>COUNTIF(Table1[Название организации],Table2[[#This Row],[Название организации]])</f>
        <v>0</v>
      </c>
    </row>
    <row r="557" spans="1:3" x14ac:dyDescent="0.25">
      <c r="A557" s="23"/>
      <c r="B557" s="7"/>
      <c r="C557" s="3">
        <f>COUNTIF(Table1[Название организации],Table2[[#This Row],[Название организации]])</f>
        <v>0</v>
      </c>
    </row>
    <row r="558" spans="1:3" x14ac:dyDescent="0.25">
      <c r="A558" s="23"/>
      <c r="B558" s="7"/>
      <c r="C558" s="3">
        <f>COUNTIF(Table1[Название организации],Table2[[#This Row],[Название организации]])</f>
        <v>0</v>
      </c>
    </row>
    <row r="559" spans="1:3" x14ac:dyDescent="0.25">
      <c r="A559" s="23"/>
      <c r="B559" s="7"/>
      <c r="C559" s="3">
        <f>COUNTIF(Table1[Название организации],Table2[[#This Row],[Название организации]])</f>
        <v>0</v>
      </c>
    </row>
    <row r="560" spans="1:3" x14ac:dyDescent="0.25">
      <c r="A560" s="23"/>
      <c r="B560" s="7"/>
      <c r="C560" s="3">
        <f>COUNTIF(Table1[Название организации],Table2[[#This Row],[Название организации]])</f>
        <v>0</v>
      </c>
    </row>
    <row r="561" spans="1:3" x14ac:dyDescent="0.25">
      <c r="A561" s="23"/>
      <c r="B561" s="7"/>
      <c r="C561" s="3">
        <f>COUNTIF(Table1[Название организации],Table2[[#This Row],[Название организации]])</f>
        <v>0</v>
      </c>
    </row>
    <row r="562" spans="1:3" x14ac:dyDescent="0.25">
      <c r="A562" s="23"/>
      <c r="B562" s="7"/>
      <c r="C562" s="3">
        <f>COUNTIF(Table1[Название организации],Table2[[#This Row],[Название организации]])</f>
        <v>0</v>
      </c>
    </row>
    <row r="563" spans="1:3" x14ac:dyDescent="0.25">
      <c r="A563" s="23"/>
      <c r="B563" s="7"/>
      <c r="C563" s="3">
        <f>COUNTIF(Table1[Название организации],Table2[[#This Row],[Название организации]])</f>
        <v>0</v>
      </c>
    </row>
    <row r="564" spans="1:3" x14ac:dyDescent="0.25">
      <c r="A564" s="23"/>
      <c r="B564" s="7"/>
      <c r="C564" s="3">
        <f>COUNTIF(Table1[Название организации],Table2[[#This Row],[Название организации]])</f>
        <v>0</v>
      </c>
    </row>
    <row r="565" spans="1:3" x14ac:dyDescent="0.25">
      <c r="A565" s="23"/>
      <c r="B565" s="7"/>
      <c r="C565" s="3">
        <f>COUNTIF(Table1[Название организации],Table2[[#This Row],[Название организации]])</f>
        <v>0</v>
      </c>
    </row>
    <row r="566" spans="1:3" x14ac:dyDescent="0.25">
      <c r="A566" s="23"/>
      <c r="B566" s="7"/>
      <c r="C566" s="3">
        <f>COUNTIF(Table1[Название организации],Table2[[#This Row],[Название организации]])</f>
        <v>0</v>
      </c>
    </row>
    <row r="567" spans="1:3" x14ac:dyDescent="0.25">
      <c r="A567" s="23"/>
      <c r="B567" s="7"/>
      <c r="C567" s="3">
        <f>COUNTIF(Table1[Название организации],Table2[[#This Row],[Название организации]])</f>
        <v>0</v>
      </c>
    </row>
    <row r="568" spans="1:3" x14ac:dyDescent="0.25">
      <c r="A568" s="23"/>
      <c r="B568" s="7"/>
      <c r="C568" s="3">
        <f>COUNTIF(Table1[Название организации],Table2[[#This Row],[Название организации]])</f>
        <v>0</v>
      </c>
    </row>
    <row r="569" spans="1:3" x14ac:dyDescent="0.25">
      <c r="A569" s="23"/>
      <c r="B569" s="7"/>
      <c r="C569" s="3">
        <f>COUNTIF(Table1[Название организации],Table2[[#This Row],[Название организации]])</f>
        <v>0</v>
      </c>
    </row>
    <row r="570" spans="1:3" x14ac:dyDescent="0.25">
      <c r="A570" s="23"/>
      <c r="B570" s="7"/>
      <c r="C570" s="3">
        <f>COUNTIF(Table1[Название организации],Table2[[#This Row],[Название организации]])</f>
        <v>0</v>
      </c>
    </row>
    <row r="571" spans="1:3" x14ac:dyDescent="0.25">
      <c r="A571" s="23"/>
      <c r="B571" s="7"/>
      <c r="C571" s="3">
        <f>COUNTIF(Table1[Название организации],Table2[[#This Row],[Название организации]])</f>
        <v>0</v>
      </c>
    </row>
    <row r="572" spans="1:3" x14ac:dyDescent="0.25">
      <c r="A572" s="23"/>
      <c r="B572" s="7"/>
      <c r="C572" s="3">
        <f>COUNTIF(Table1[Название организации],Table2[[#This Row],[Название организации]])</f>
        <v>0</v>
      </c>
    </row>
    <row r="573" spans="1:3" x14ac:dyDescent="0.25">
      <c r="A573" s="23"/>
      <c r="B573" s="7"/>
      <c r="C573" s="3">
        <f>COUNTIF(Table1[Название организации],Table2[[#This Row],[Название организации]])</f>
        <v>0</v>
      </c>
    </row>
    <row r="574" spans="1:3" x14ac:dyDescent="0.25">
      <c r="A574" s="23"/>
      <c r="B574" s="7"/>
      <c r="C574" s="3">
        <f>COUNTIF(Table1[Название организации],Table2[[#This Row],[Название организации]])</f>
        <v>0</v>
      </c>
    </row>
    <row r="575" spans="1:3" x14ac:dyDescent="0.25">
      <c r="A575" s="23"/>
      <c r="B575" s="7"/>
      <c r="C575" s="3">
        <f>COUNTIF(Table1[Название организации],Table2[[#This Row],[Название организации]])</f>
        <v>0</v>
      </c>
    </row>
    <row r="576" spans="1:3" x14ac:dyDescent="0.25">
      <c r="A576" s="23"/>
      <c r="B576" s="7"/>
      <c r="C576" s="3">
        <f>COUNTIF(Table1[Название организации],Table2[[#This Row],[Название организации]])</f>
        <v>0</v>
      </c>
    </row>
    <row r="577" spans="1:3" x14ac:dyDescent="0.25">
      <c r="A577" s="23"/>
      <c r="B577" s="7"/>
      <c r="C577" s="3">
        <f>COUNTIF(Table1[Название организации],Table2[[#This Row],[Название организации]])</f>
        <v>0</v>
      </c>
    </row>
    <row r="578" spans="1:3" x14ac:dyDescent="0.25">
      <c r="A578" s="23"/>
      <c r="B578" s="7"/>
      <c r="C578" s="3">
        <f>COUNTIF(Table1[Название организации],Table2[[#This Row],[Название организации]])</f>
        <v>0</v>
      </c>
    </row>
    <row r="579" spans="1:3" x14ac:dyDescent="0.25">
      <c r="A579" s="23"/>
      <c r="B579" s="7"/>
      <c r="C579" s="3">
        <f>COUNTIF(Table1[Название организации],Table2[[#This Row],[Название организации]])</f>
        <v>0</v>
      </c>
    </row>
    <row r="580" spans="1:3" x14ac:dyDescent="0.25">
      <c r="A580" s="23"/>
      <c r="B580" s="7"/>
      <c r="C580" s="3">
        <f>COUNTIF(Table1[Название организации],Table2[[#This Row],[Название организации]])</f>
        <v>0</v>
      </c>
    </row>
    <row r="581" spans="1:3" x14ac:dyDescent="0.25">
      <c r="A581" s="23"/>
      <c r="B581" s="7"/>
      <c r="C581" s="3">
        <f>COUNTIF(Table1[Название организации],Table2[[#This Row],[Название организации]])</f>
        <v>0</v>
      </c>
    </row>
    <row r="582" spans="1:3" x14ac:dyDescent="0.25">
      <c r="A582" s="23"/>
      <c r="B582" s="7"/>
      <c r="C582" s="3">
        <f>COUNTIF(Table1[Название организации],Table2[[#This Row],[Название организации]])</f>
        <v>0</v>
      </c>
    </row>
    <row r="583" spans="1:3" x14ac:dyDescent="0.25">
      <c r="A583" s="23"/>
      <c r="B583" s="7"/>
      <c r="C583" s="3">
        <f>COUNTIF(Table1[Название организации],Table2[[#This Row],[Название организации]])</f>
        <v>0</v>
      </c>
    </row>
    <row r="584" spans="1:3" x14ac:dyDescent="0.25">
      <c r="A584" s="23"/>
      <c r="B584" s="7"/>
      <c r="C584" s="3">
        <f>COUNTIF(Table1[Название организации],Table2[[#This Row],[Название организации]])</f>
        <v>0</v>
      </c>
    </row>
    <row r="585" spans="1:3" x14ac:dyDescent="0.25">
      <c r="A585" s="23"/>
      <c r="B585" s="7"/>
      <c r="C585" s="3">
        <f>COUNTIF(Table1[Название организации],Table2[[#This Row],[Название организации]])</f>
        <v>0</v>
      </c>
    </row>
    <row r="586" spans="1:3" x14ac:dyDescent="0.25">
      <c r="A586" s="23"/>
      <c r="B586" s="7"/>
      <c r="C586" s="3">
        <f>COUNTIF(Table1[Название организации],Table2[[#This Row],[Название организации]])</f>
        <v>0</v>
      </c>
    </row>
    <row r="587" spans="1:3" x14ac:dyDescent="0.25">
      <c r="A587" s="23"/>
      <c r="B587" s="7"/>
      <c r="C587" s="3">
        <f>COUNTIF(Table1[Название организации],Table2[[#This Row],[Название организации]])</f>
        <v>0</v>
      </c>
    </row>
    <row r="588" spans="1:3" x14ac:dyDescent="0.25">
      <c r="A588" s="23"/>
      <c r="B588" s="7"/>
      <c r="C588" s="3">
        <f>COUNTIF(Table1[Название организации],Table2[[#This Row],[Название организации]])</f>
        <v>0</v>
      </c>
    </row>
    <row r="589" spans="1:3" x14ac:dyDescent="0.25">
      <c r="A589" s="23"/>
      <c r="B589" s="7"/>
      <c r="C589" s="3">
        <f>COUNTIF(Table1[Название организации],Table2[[#This Row],[Название организации]])</f>
        <v>0</v>
      </c>
    </row>
    <row r="590" spans="1:3" x14ac:dyDescent="0.25">
      <c r="A590" s="23"/>
      <c r="B590" s="7"/>
      <c r="C590" s="3">
        <f>COUNTIF(Table1[Название организации],Table2[[#This Row],[Название организации]])</f>
        <v>0</v>
      </c>
    </row>
    <row r="591" spans="1:3" x14ac:dyDescent="0.25">
      <c r="A591" s="23"/>
      <c r="B591" s="7"/>
      <c r="C591" s="3">
        <f>COUNTIF(Table1[Название организации],Table2[[#This Row],[Название организации]])</f>
        <v>0</v>
      </c>
    </row>
    <row r="592" spans="1:3" x14ac:dyDescent="0.25">
      <c r="A592" s="23"/>
      <c r="B592" s="7"/>
      <c r="C592" s="3">
        <f>COUNTIF(Table1[Название организации],Table2[[#This Row],[Название организации]])</f>
        <v>0</v>
      </c>
    </row>
    <row r="593" spans="1:3" x14ac:dyDescent="0.25">
      <c r="A593" s="23"/>
      <c r="B593" s="7"/>
      <c r="C593" s="3">
        <f>COUNTIF(Table1[Название организации],Table2[[#This Row],[Название организации]])</f>
        <v>0</v>
      </c>
    </row>
    <row r="594" spans="1:3" x14ac:dyDescent="0.25">
      <c r="A594" s="23"/>
      <c r="B594" s="7"/>
      <c r="C594" s="3">
        <f>COUNTIF(Table1[Название организации],Table2[[#This Row],[Название организации]])</f>
        <v>0</v>
      </c>
    </row>
    <row r="595" spans="1:3" x14ac:dyDescent="0.25">
      <c r="A595" s="23"/>
      <c r="B595" s="7"/>
      <c r="C595" s="3">
        <f>COUNTIF(Table1[Название организации],Table2[[#This Row],[Название организации]])</f>
        <v>0</v>
      </c>
    </row>
    <row r="596" spans="1:3" x14ac:dyDescent="0.25">
      <c r="A596" s="23"/>
      <c r="B596" s="7"/>
      <c r="C596" s="3">
        <f>COUNTIF(Table1[Название организации],Table2[[#This Row],[Название организации]])</f>
        <v>0</v>
      </c>
    </row>
    <row r="597" spans="1:3" x14ac:dyDescent="0.25">
      <c r="A597" s="23"/>
      <c r="B597" s="7"/>
      <c r="C597" s="3">
        <f>COUNTIF(Table1[Название организации],Table2[[#This Row],[Название организации]])</f>
        <v>0</v>
      </c>
    </row>
    <row r="598" spans="1:3" x14ac:dyDescent="0.25">
      <c r="A598" s="23"/>
      <c r="B598" s="7"/>
      <c r="C598" s="3">
        <f>COUNTIF(Table1[Название организации],Table2[[#This Row],[Название организации]])</f>
        <v>0</v>
      </c>
    </row>
    <row r="599" spans="1:3" x14ac:dyDescent="0.25">
      <c r="A599" s="23"/>
      <c r="B599" s="7"/>
      <c r="C599" s="3">
        <f>COUNTIF(Table1[Название организации],Table2[[#This Row],[Название организации]])</f>
        <v>0</v>
      </c>
    </row>
    <row r="600" spans="1:3" x14ac:dyDescent="0.25">
      <c r="A600" s="23"/>
      <c r="B600" s="7"/>
      <c r="C600" s="3">
        <f>COUNTIF(Table1[Название организации],Table2[[#This Row],[Название организации]])</f>
        <v>0</v>
      </c>
    </row>
    <row r="601" spans="1:3" x14ac:dyDescent="0.25">
      <c r="A601" s="23"/>
      <c r="B601" s="7"/>
      <c r="C601" s="3">
        <f>COUNTIF(Table1[Название организации],Table2[[#This Row],[Название организации]])</f>
        <v>0</v>
      </c>
    </row>
    <row r="602" spans="1:3" x14ac:dyDescent="0.25">
      <c r="A602" s="23"/>
      <c r="B602" s="7"/>
      <c r="C602" s="3">
        <f>COUNTIF(Table1[Название организации],Table2[[#This Row],[Название организации]])</f>
        <v>0</v>
      </c>
    </row>
    <row r="603" spans="1:3" x14ac:dyDescent="0.25">
      <c r="A603" s="23"/>
      <c r="B603" s="7"/>
      <c r="C603" s="3">
        <f>COUNTIF(Table1[Название организации],Table2[[#This Row],[Название организации]])</f>
        <v>0</v>
      </c>
    </row>
    <row r="604" spans="1:3" x14ac:dyDescent="0.25">
      <c r="A604" s="23"/>
      <c r="B604" s="7"/>
      <c r="C604" s="3">
        <f>COUNTIF(Table1[Название организации],Table2[[#This Row],[Название организации]])</f>
        <v>0</v>
      </c>
    </row>
    <row r="605" spans="1:3" x14ac:dyDescent="0.25">
      <c r="A605" s="23"/>
      <c r="B605" s="7"/>
      <c r="C605" s="3">
        <f>COUNTIF(Table1[Название организации],Table2[[#This Row],[Название организации]])</f>
        <v>0</v>
      </c>
    </row>
    <row r="606" spans="1:3" x14ac:dyDescent="0.25">
      <c r="A606" s="23"/>
      <c r="B606" s="7"/>
      <c r="C606" s="3">
        <f>COUNTIF(Table1[Название организации],Table2[[#This Row],[Название организации]])</f>
        <v>0</v>
      </c>
    </row>
    <row r="607" spans="1:3" x14ac:dyDescent="0.25">
      <c r="A607" s="23"/>
      <c r="B607" s="7"/>
      <c r="C607" s="3">
        <f>COUNTIF(Table1[Название организации],Table2[[#This Row],[Название организации]])</f>
        <v>0</v>
      </c>
    </row>
    <row r="608" spans="1:3" x14ac:dyDescent="0.25">
      <c r="A608" s="23"/>
      <c r="B608" s="7"/>
      <c r="C608" s="3">
        <f>COUNTIF(Table1[Название организации],Table2[[#This Row],[Название организации]])</f>
        <v>0</v>
      </c>
    </row>
    <row r="609" spans="1:3" x14ac:dyDescent="0.25">
      <c r="A609" s="23"/>
      <c r="B609" s="7"/>
      <c r="C609" s="3">
        <f>COUNTIF(Table1[Название организации],Table2[[#This Row],[Название организации]])</f>
        <v>0</v>
      </c>
    </row>
    <row r="610" spans="1:3" x14ac:dyDescent="0.25">
      <c r="A610" s="23"/>
      <c r="B610" s="7"/>
      <c r="C610" s="3">
        <f>COUNTIF(Table1[Название организации],Table2[[#This Row],[Название организации]])</f>
        <v>0</v>
      </c>
    </row>
    <row r="611" spans="1:3" x14ac:dyDescent="0.25">
      <c r="A611" s="23"/>
      <c r="B611" s="7"/>
      <c r="C611" s="3">
        <f>COUNTIF(Table1[Название организации],Table2[[#This Row],[Название организации]])</f>
        <v>0</v>
      </c>
    </row>
    <row r="612" spans="1:3" x14ac:dyDescent="0.25">
      <c r="A612" s="23"/>
      <c r="B612" s="7"/>
      <c r="C612" s="3">
        <f>COUNTIF(Table1[Название организации],Table2[[#This Row],[Название организации]])</f>
        <v>0</v>
      </c>
    </row>
    <row r="613" spans="1:3" x14ac:dyDescent="0.25">
      <c r="A613" s="23"/>
      <c r="B613" s="7"/>
      <c r="C613" s="3">
        <f>COUNTIF(Table1[Название организации],Table2[[#This Row],[Название организации]])</f>
        <v>0</v>
      </c>
    </row>
    <row r="614" spans="1:3" x14ac:dyDescent="0.25">
      <c r="A614" s="23"/>
      <c r="B614" s="7"/>
      <c r="C614" s="3">
        <f>COUNTIF(Table1[Название организации],Table2[[#This Row],[Название организации]])</f>
        <v>0</v>
      </c>
    </row>
    <row r="615" spans="1:3" x14ac:dyDescent="0.25">
      <c r="A615" s="23"/>
      <c r="B615" s="7"/>
      <c r="C615" s="3">
        <f>COUNTIF(Table1[Название организации],Table2[[#This Row],[Название организации]])</f>
        <v>0</v>
      </c>
    </row>
    <row r="616" spans="1:3" x14ac:dyDescent="0.25">
      <c r="A616" s="23"/>
      <c r="B616" s="7"/>
      <c r="C616" s="3">
        <f>COUNTIF(Table1[Название организации],Table2[[#This Row],[Название организации]])</f>
        <v>0</v>
      </c>
    </row>
    <row r="617" spans="1:3" x14ac:dyDescent="0.25">
      <c r="A617" s="23"/>
      <c r="B617" s="7"/>
      <c r="C617" s="3">
        <f>COUNTIF(Table1[Название организации],Table2[[#This Row],[Название организации]])</f>
        <v>0</v>
      </c>
    </row>
    <row r="618" spans="1:3" x14ac:dyDescent="0.25">
      <c r="A618" s="23"/>
      <c r="B618" s="7"/>
      <c r="C618" s="3">
        <f>COUNTIF(Table1[Название организации],Table2[[#This Row],[Название организации]])</f>
        <v>0</v>
      </c>
    </row>
    <row r="619" spans="1:3" x14ac:dyDescent="0.25">
      <c r="A619" s="23"/>
      <c r="B619" s="7"/>
      <c r="C619" s="3">
        <f>COUNTIF(Table1[Название организации],Table2[[#This Row],[Название организации]])</f>
        <v>0</v>
      </c>
    </row>
    <row r="620" spans="1:3" x14ac:dyDescent="0.25">
      <c r="A620" s="23"/>
      <c r="B620" s="7"/>
      <c r="C620" s="3">
        <f>COUNTIF(Table1[Название организации],Table2[[#This Row],[Название организации]])</f>
        <v>0</v>
      </c>
    </row>
    <row r="621" spans="1:3" x14ac:dyDescent="0.25">
      <c r="A621" s="23"/>
      <c r="B621" s="7"/>
      <c r="C621" s="3">
        <f>COUNTIF(Table1[Название организации],Table2[[#This Row],[Название организации]])</f>
        <v>0</v>
      </c>
    </row>
    <row r="622" spans="1:3" x14ac:dyDescent="0.25">
      <c r="A622" s="23"/>
      <c r="B622" s="7"/>
      <c r="C622" s="3">
        <f>COUNTIF(Table1[Название организации],Table2[[#This Row],[Название организации]])</f>
        <v>0</v>
      </c>
    </row>
    <row r="623" spans="1:3" x14ac:dyDescent="0.25">
      <c r="A623" s="23"/>
      <c r="B623" s="7"/>
      <c r="C623" s="3">
        <f>COUNTIF(Table1[Название организации],Table2[[#This Row],[Название организации]])</f>
        <v>0</v>
      </c>
    </row>
    <row r="624" spans="1:3" x14ac:dyDescent="0.25">
      <c r="A624" s="23"/>
      <c r="B624" s="7"/>
      <c r="C624" s="3">
        <f>COUNTIF(Table1[Название организации],Table2[[#This Row],[Название организации]])</f>
        <v>0</v>
      </c>
    </row>
    <row r="625" spans="1:3" x14ac:dyDescent="0.25">
      <c r="A625" s="23"/>
      <c r="B625" s="7"/>
      <c r="C625" s="3">
        <f>COUNTIF(Table1[Название организации],Table2[[#This Row],[Название организации]])</f>
        <v>0</v>
      </c>
    </row>
    <row r="626" spans="1:3" x14ac:dyDescent="0.25">
      <c r="A626" s="23"/>
      <c r="B626" s="7"/>
      <c r="C626" s="3">
        <f>COUNTIF(Table1[Название организации],Table2[[#This Row],[Название организации]])</f>
        <v>0</v>
      </c>
    </row>
    <row r="627" spans="1:3" x14ac:dyDescent="0.25">
      <c r="A627" s="23"/>
      <c r="B627" s="7"/>
      <c r="C627" s="3">
        <f>COUNTIF(Table1[Название организации],Table2[[#This Row],[Название организации]])</f>
        <v>0</v>
      </c>
    </row>
    <row r="628" spans="1:3" x14ac:dyDescent="0.25">
      <c r="A628" s="23"/>
      <c r="B628" s="7"/>
      <c r="C628" s="3">
        <f>COUNTIF(Table1[Название организации],Table2[[#This Row],[Название организации]])</f>
        <v>0</v>
      </c>
    </row>
    <row r="629" spans="1:3" x14ac:dyDescent="0.25">
      <c r="A629" s="23"/>
      <c r="B629" s="7"/>
      <c r="C629" s="3">
        <f>COUNTIF(Table1[Название организации],Table2[[#This Row],[Название организации]])</f>
        <v>0</v>
      </c>
    </row>
    <row r="630" spans="1:3" x14ac:dyDescent="0.25">
      <c r="A630" s="23"/>
      <c r="B630" s="7"/>
      <c r="C630" s="3">
        <f>COUNTIF(Table1[Название организации],Table2[[#This Row],[Название организации]])</f>
        <v>0</v>
      </c>
    </row>
    <row r="631" spans="1:3" x14ac:dyDescent="0.25">
      <c r="A631" s="23"/>
      <c r="B631" s="7"/>
      <c r="C631" s="3">
        <f>COUNTIF(Table1[Название организации],Table2[[#This Row],[Название организации]])</f>
        <v>0</v>
      </c>
    </row>
    <row r="632" spans="1:3" x14ac:dyDescent="0.25">
      <c r="A632" s="23"/>
      <c r="B632" s="7"/>
      <c r="C632" s="3">
        <f>COUNTIF(Table1[Название организации],Table2[[#This Row],[Название организации]])</f>
        <v>0</v>
      </c>
    </row>
    <row r="633" spans="1:3" x14ac:dyDescent="0.25">
      <c r="A633" s="23"/>
      <c r="B633" s="7"/>
      <c r="C633" s="3">
        <f>COUNTIF(Table1[Название организации],Table2[[#This Row],[Название организации]])</f>
        <v>0</v>
      </c>
    </row>
    <row r="634" spans="1:3" x14ac:dyDescent="0.25">
      <c r="A634" s="23"/>
      <c r="B634" s="7"/>
      <c r="C634" s="3">
        <f>COUNTIF(Table1[Название организации],Table2[[#This Row],[Название организации]])</f>
        <v>0</v>
      </c>
    </row>
    <row r="635" spans="1:3" x14ac:dyDescent="0.25">
      <c r="A635" s="23"/>
      <c r="B635" s="7"/>
      <c r="C635" s="3">
        <f>COUNTIF(Table1[Название организации],Table2[[#This Row],[Название организации]])</f>
        <v>0</v>
      </c>
    </row>
    <row r="636" spans="1:3" x14ac:dyDescent="0.25">
      <c r="A636" s="23"/>
      <c r="B636" s="7"/>
      <c r="C636" s="3">
        <f>COUNTIF(Table1[Название организации],Table2[[#This Row],[Название организации]])</f>
        <v>0</v>
      </c>
    </row>
    <row r="637" spans="1:3" x14ac:dyDescent="0.25">
      <c r="A637" s="23"/>
      <c r="B637" s="7"/>
      <c r="C637" s="3">
        <f>COUNTIF(Table1[Название организации],Table2[[#This Row],[Название организации]])</f>
        <v>0</v>
      </c>
    </row>
    <row r="638" spans="1:3" x14ac:dyDescent="0.25">
      <c r="A638" s="23"/>
      <c r="B638" s="7"/>
      <c r="C638" s="3">
        <f>COUNTIF(Table1[Название организации],Table2[[#This Row],[Название организации]])</f>
        <v>0</v>
      </c>
    </row>
    <row r="639" spans="1:3" x14ac:dyDescent="0.25">
      <c r="A639" s="23"/>
      <c r="B639" s="7"/>
      <c r="C639" s="3">
        <f>COUNTIF(Table1[Название организации],Table2[[#This Row],[Название организации]])</f>
        <v>0</v>
      </c>
    </row>
    <row r="640" spans="1:3" x14ac:dyDescent="0.25">
      <c r="A640" s="23"/>
      <c r="B640" s="7"/>
      <c r="C640" s="3">
        <f>COUNTIF(Table1[Название организации],Table2[[#This Row],[Название организации]])</f>
        <v>0</v>
      </c>
    </row>
    <row r="641" spans="1:3" x14ac:dyDescent="0.25">
      <c r="A641" s="23"/>
      <c r="B641" s="7"/>
      <c r="C641" s="3">
        <f>COUNTIF(Table1[Название организации],Table2[[#This Row],[Название организации]])</f>
        <v>0</v>
      </c>
    </row>
    <row r="642" spans="1:3" x14ac:dyDescent="0.25">
      <c r="A642" s="23"/>
      <c r="B642" s="7"/>
      <c r="C642" s="3">
        <f>COUNTIF(Table1[Название организации],Table2[[#This Row],[Название организации]])</f>
        <v>0</v>
      </c>
    </row>
    <row r="643" spans="1:3" x14ac:dyDescent="0.25">
      <c r="A643" s="23"/>
      <c r="B643" s="7"/>
      <c r="C643" s="3">
        <f>COUNTIF(Table1[Название организации],Table2[[#This Row],[Название организации]])</f>
        <v>0</v>
      </c>
    </row>
    <row r="644" spans="1:3" x14ac:dyDescent="0.25">
      <c r="A644" s="23"/>
      <c r="B644" s="7"/>
      <c r="C644" s="3">
        <f>COUNTIF(Table1[Название организации],Table2[[#This Row],[Название организации]])</f>
        <v>0</v>
      </c>
    </row>
    <row r="645" spans="1:3" x14ac:dyDescent="0.25">
      <c r="A645" s="23"/>
      <c r="B645" s="7"/>
      <c r="C645" s="3">
        <f>COUNTIF(Table1[Название организации],Table2[[#This Row],[Название организации]])</f>
        <v>0</v>
      </c>
    </row>
    <row r="646" spans="1:3" x14ac:dyDescent="0.25">
      <c r="A646" s="23"/>
      <c r="B646" s="7"/>
      <c r="C646" s="3">
        <f>COUNTIF(Table1[Название организации],Table2[[#This Row],[Название организации]])</f>
        <v>0</v>
      </c>
    </row>
    <row r="647" spans="1:3" x14ac:dyDescent="0.25">
      <c r="A647" s="23"/>
      <c r="B647" s="7"/>
      <c r="C647" s="3">
        <f>COUNTIF(Table1[Название организации],Table2[[#This Row],[Название организации]])</f>
        <v>0</v>
      </c>
    </row>
    <row r="648" spans="1:3" x14ac:dyDescent="0.25">
      <c r="A648" s="23"/>
      <c r="B648" s="7"/>
      <c r="C648" s="3">
        <f>COUNTIF(Table1[Название организации],Table2[[#This Row],[Название организации]])</f>
        <v>0</v>
      </c>
    </row>
    <row r="649" spans="1:3" x14ac:dyDescent="0.25">
      <c r="A649" s="23"/>
      <c r="B649" s="7"/>
      <c r="C649" s="3">
        <f>COUNTIF(Table1[Название организации],Table2[[#This Row],[Название организации]])</f>
        <v>0</v>
      </c>
    </row>
    <row r="650" spans="1:3" x14ac:dyDescent="0.25">
      <c r="A650" s="23"/>
      <c r="B650" s="7"/>
      <c r="C650" s="3">
        <f>COUNTIF(Table1[Название организации],Table2[[#This Row],[Название организации]])</f>
        <v>0</v>
      </c>
    </row>
    <row r="651" spans="1:3" x14ac:dyDescent="0.25">
      <c r="A651" s="23"/>
      <c r="B651" s="7"/>
      <c r="C651" s="3">
        <f>COUNTIF(Table1[Название организации],Table2[[#This Row],[Название организации]])</f>
        <v>0</v>
      </c>
    </row>
    <row r="652" spans="1:3" x14ac:dyDescent="0.25">
      <c r="A652" s="23"/>
      <c r="B652" s="7"/>
      <c r="C652" s="3">
        <f>COUNTIF(Table1[Название организации],Table2[[#This Row],[Название организации]])</f>
        <v>0</v>
      </c>
    </row>
    <row r="653" spans="1:3" x14ac:dyDescent="0.25">
      <c r="A653" s="23"/>
      <c r="B653" s="7"/>
      <c r="C653" s="3">
        <f>COUNTIF(Table1[Название организации],Table2[[#This Row],[Название организации]])</f>
        <v>0</v>
      </c>
    </row>
    <row r="654" spans="1:3" x14ac:dyDescent="0.25">
      <c r="A654" s="23"/>
      <c r="B654" s="7"/>
      <c r="C654" s="3">
        <f>COUNTIF(Table1[Название организации],Table2[[#This Row],[Название организации]])</f>
        <v>0</v>
      </c>
    </row>
    <row r="655" spans="1:3" x14ac:dyDescent="0.25">
      <c r="A655" s="23"/>
      <c r="B655" s="7"/>
      <c r="C655" s="3">
        <f>COUNTIF(Table1[Название организации],Table2[[#This Row],[Название организации]])</f>
        <v>0</v>
      </c>
    </row>
    <row r="656" spans="1:3" x14ac:dyDescent="0.25">
      <c r="A656" s="23"/>
      <c r="B656" s="7"/>
      <c r="C656" s="3">
        <f>COUNTIF(Table1[Название организации],Table2[[#This Row],[Название организации]])</f>
        <v>0</v>
      </c>
    </row>
    <row r="657" spans="1:3" x14ac:dyDescent="0.25">
      <c r="A657" s="23"/>
      <c r="B657" s="7"/>
      <c r="C657" s="3">
        <f>COUNTIF(Table1[Название организации],Table2[[#This Row],[Название организации]])</f>
        <v>0</v>
      </c>
    </row>
    <row r="658" spans="1:3" x14ac:dyDescent="0.25">
      <c r="A658" s="23"/>
      <c r="B658" s="7"/>
      <c r="C658" s="3">
        <f>COUNTIF(Table1[Название организации],Table2[[#This Row],[Название организации]])</f>
        <v>0</v>
      </c>
    </row>
    <row r="659" spans="1:3" x14ac:dyDescent="0.25">
      <c r="A659" s="23"/>
      <c r="B659" s="7"/>
      <c r="C659" s="3">
        <f>COUNTIF(Table1[Название организации],Table2[[#This Row],[Название организации]])</f>
        <v>0</v>
      </c>
    </row>
    <row r="660" spans="1:3" x14ac:dyDescent="0.25">
      <c r="A660" s="23"/>
      <c r="B660" s="7"/>
      <c r="C660" s="3">
        <f>COUNTIF(Table1[Название организации],Table2[[#This Row],[Название организации]])</f>
        <v>0</v>
      </c>
    </row>
    <row r="661" spans="1:3" x14ac:dyDescent="0.25">
      <c r="A661" s="23"/>
      <c r="B661" s="7"/>
      <c r="C661" s="3">
        <f>COUNTIF(Table1[Название организации],Table2[[#This Row],[Название организации]])</f>
        <v>0</v>
      </c>
    </row>
    <row r="662" spans="1:3" x14ac:dyDescent="0.25">
      <c r="A662" s="23"/>
      <c r="B662" s="7"/>
      <c r="C662" s="3">
        <f>COUNTIF(Table1[Название организации],Table2[[#This Row],[Название организации]])</f>
        <v>0</v>
      </c>
    </row>
    <row r="663" spans="1:3" x14ac:dyDescent="0.25">
      <c r="A663" s="23"/>
      <c r="B663" s="7"/>
      <c r="C663" s="3">
        <f>COUNTIF(Table1[Название организации],Table2[[#This Row],[Название организации]])</f>
        <v>0</v>
      </c>
    </row>
    <row r="664" spans="1:3" x14ac:dyDescent="0.25">
      <c r="A664" s="23"/>
      <c r="B664" s="7"/>
      <c r="C664" s="3">
        <f>COUNTIF(Table1[Название организации],Table2[[#This Row],[Название организации]])</f>
        <v>0</v>
      </c>
    </row>
    <row r="665" spans="1:3" x14ac:dyDescent="0.25">
      <c r="A665" s="23"/>
      <c r="B665" s="7"/>
      <c r="C665" s="3">
        <f>COUNTIF(Table1[Название организации],Table2[[#This Row],[Название организации]])</f>
        <v>0</v>
      </c>
    </row>
    <row r="666" spans="1:3" x14ac:dyDescent="0.25">
      <c r="A666" s="23"/>
      <c r="B666" s="7"/>
      <c r="C666" s="3">
        <f>COUNTIF(Table1[Название организации],Table2[[#This Row],[Название организации]])</f>
        <v>0</v>
      </c>
    </row>
    <row r="667" spans="1:3" x14ac:dyDescent="0.25">
      <c r="A667" s="23"/>
      <c r="B667" s="7"/>
      <c r="C667" s="3">
        <f>COUNTIF(Table1[Название организации],Table2[[#This Row],[Название организации]])</f>
        <v>0</v>
      </c>
    </row>
    <row r="668" spans="1:3" x14ac:dyDescent="0.25">
      <c r="A668" s="23"/>
      <c r="B668" s="7"/>
      <c r="C668" s="3">
        <f>COUNTIF(Table1[Название организации],Table2[[#This Row],[Название организации]])</f>
        <v>0</v>
      </c>
    </row>
    <row r="669" spans="1:3" x14ac:dyDescent="0.25">
      <c r="A669" s="23"/>
      <c r="B669" s="7"/>
      <c r="C669" s="3">
        <f>COUNTIF(Table1[Название организации],Table2[[#This Row],[Название организации]])</f>
        <v>0</v>
      </c>
    </row>
    <row r="670" spans="1:3" x14ac:dyDescent="0.25">
      <c r="A670" s="23"/>
      <c r="B670" s="7"/>
      <c r="C670" s="3">
        <f>COUNTIF(Table1[Название организации],Table2[[#This Row],[Название организации]])</f>
        <v>0</v>
      </c>
    </row>
    <row r="671" spans="1:3" x14ac:dyDescent="0.25">
      <c r="A671" s="23"/>
      <c r="B671" s="7"/>
      <c r="C671" s="3">
        <f>COUNTIF(Table1[Название организации],Table2[[#This Row],[Название организации]])</f>
        <v>0</v>
      </c>
    </row>
    <row r="672" spans="1:3" x14ac:dyDescent="0.25">
      <c r="A672" s="23"/>
      <c r="B672" s="7"/>
      <c r="C672" s="3">
        <f>COUNTIF(Table1[Название организации],Table2[[#This Row],[Название организации]])</f>
        <v>0</v>
      </c>
    </row>
    <row r="673" spans="1:3" x14ac:dyDescent="0.25">
      <c r="A673" s="23"/>
      <c r="B673" s="7"/>
      <c r="C673" s="3">
        <f>COUNTIF(Table1[Название организации],Table2[[#This Row],[Название организации]])</f>
        <v>0</v>
      </c>
    </row>
    <row r="674" spans="1:3" x14ac:dyDescent="0.25">
      <c r="A674" s="23"/>
      <c r="B674" s="7"/>
      <c r="C674" s="3">
        <f>COUNTIF(Table1[Название организации],Table2[[#This Row],[Название организации]])</f>
        <v>0</v>
      </c>
    </row>
    <row r="675" spans="1:3" x14ac:dyDescent="0.25">
      <c r="A675" s="23"/>
      <c r="B675" s="7"/>
      <c r="C675" s="3">
        <f>COUNTIF(Table1[Название организации],Table2[[#This Row],[Название организации]])</f>
        <v>0</v>
      </c>
    </row>
    <row r="676" spans="1:3" x14ac:dyDescent="0.25">
      <c r="A676" s="23"/>
      <c r="B676" s="7"/>
      <c r="C676" s="3">
        <f>COUNTIF(Table1[Название организации],Table2[[#This Row],[Название организации]])</f>
        <v>0</v>
      </c>
    </row>
    <row r="677" spans="1:3" x14ac:dyDescent="0.25">
      <c r="A677" s="23"/>
      <c r="B677" s="7"/>
      <c r="C677" s="3">
        <f>COUNTIF(Table1[Название организации],Table2[[#This Row],[Название организации]])</f>
        <v>0</v>
      </c>
    </row>
    <row r="678" spans="1:3" x14ac:dyDescent="0.25">
      <c r="A678" s="23"/>
      <c r="B678" s="7"/>
      <c r="C678" s="3">
        <f>COUNTIF(Table1[Название организации],Table2[[#This Row],[Название организации]])</f>
        <v>0</v>
      </c>
    </row>
    <row r="679" spans="1:3" x14ac:dyDescent="0.25">
      <c r="A679" s="23"/>
      <c r="B679" s="7"/>
      <c r="C679" s="3">
        <f>COUNTIF(Table1[Название организации],Table2[[#This Row],[Название организации]])</f>
        <v>0</v>
      </c>
    </row>
    <row r="680" spans="1:3" x14ac:dyDescent="0.25">
      <c r="A680" s="23"/>
      <c r="B680" s="7"/>
      <c r="C680" s="3">
        <f>COUNTIF(Table1[Название организации],Table2[[#This Row],[Название организации]])</f>
        <v>0</v>
      </c>
    </row>
    <row r="681" spans="1:3" x14ac:dyDescent="0.25">
      <c r="A681" s="23"/>
      <c r="B681" s="7"/>
      <c r="C681" s="3">
        <f>COUNTIF(Table1[Название организации],Table2[[#This Row],[Название организации]])</f>
        <v>0</v>
      </c>
    </row>
    <row r="682" spans="1:3" x14ac:dyDescent="0.25">
      <c r="A682" s="23"/>
      <c r="B682" s="7"/>
      <c r="C682" s="3">
        <f>COUNTIF(Table1[Название организации],Table2[[#This Row],[Название организации]])</f>
        <v>0</v>
      </c>
    </row>
    <row r="683" spans="1:3" x14ac:dyDescent="0.25">
      <c r="A683" s="23"/>
      <c r="B683" s="7"/>
      <c r="C683" s="3">
        <f>COUNTIF(Table1[Название организации],Table2[[#This Row],[Название организации]])</f>
        <v>0</v>
      </c>
    </row>
    <row r="684" spans="1:3" x14ac:dyDescent="0.25">
      <c r="A684" s="23"/>
      <c r="B684" s="7"/>
      <c r="C684" s="3">
        <f>COUNTIF(Table1[Название организации],Table2[[#This Row],[Название организации]])</f>
        <v>0</v>
      </c>
    </row>
    <row r="685" spans="1:3" x14ac:dyDescent="0.25">
      <c r="A685" s="23"/>
      <c r="B685" s="7"/>
      <c r="C685" s="3">
        <f>COUNTIF(Table1[Название организации],Table2[[#This Row],[Название организации]])</f>
        <v>0</v>
      </c>
    </row>
    <row r="686" spans="1:3" x14ac:dyDescent="0.25">
      <c r="A686" s="23"/>
      <c r="B686" s="7"/>
      <c r="C686" s="3">
        <f>COUNTIF(Table1[Название организации],Table2[[#This Row],[Название организации]])</f>
        <v>0</v>
      </c>
    </row>
    <row r="687" spans="1:3" x14ac:dyDescent="0.25">
      <c r="A687" s="23"/>
      <c r="B687" s="7"/>
      <c r="C687" s="3">
        <f>COUNTIF(Table1[Название организации],Table2[[#This Row],[Название организации]])</f>
        <v>0</v>
      </c>
    </row>
    <row r="688" spans="1:3" x14ac:dyDescent="0.25">
      <c r="A688" s="23"/>
      <c r="B688" s="7"/>
      <c r="C688" s="3">
        <f>COUNTIF(Table1[Название организации],Table2[[#This Row],[Название организации]])</f>
        <v>0</v>
      </c>
    </row>
    <row r="689" spans="1:3" x14ac:dyDescent="0.25">
      <c r="A689" s="23"/>
      <c r="B689" s="7"/>
      <c r="C689" s="3">
        <f>COUNTIF(Table1[Название организации],Table2[[#This Row],[Название организации]])</f>
        <v>0</v>
      </c>
    </row>
    <row r="690" spans="1:3" x14ac:dyDescent="0.25">
      <c r="A690" s="23"/>
      <c r="B690" s="7"/>
      <c r="C690" s="3">
        <f>COUNTIF(Table1[Название организации],Table2[[#This Row],[Название организации]])</f>
        <v>0</v>
      </c>
    </row>
    <row r="691" spans="1:3" x14ac:dyDescent="0.25">
      <c r="A691" s="23"/>
      <c r="B691" s="7"/>
      <c r="C691" s="3">
        <f>COUNTIF(Table1[Название организации],Table2[[#This Row],[Название организации]])</f>
        <v>0</v>
      </c>
    </row>
    <row r="692" spans="1:3" x14ac:dyDescent="0.25">
      <c r="A692" s="23"/>
      <c r="B692" s="7"/>
      <c r="C692" s="3">
        <f>COUNTIF(Table1[Название организации],Table2[[#This Row],[Название организации]])</f>
        <v>0</v>
      </c>
    </row>
    <row r="693" spans="1:3" x14ac:dyDescent="0.25">
      <c r="A693" s="23"/>
      <c r="B693" s="7"/>
      <c r="C693" s="3">
        <f>COUNTIF(Table1[Название организации],Table2[[#This Row],[Название организации]])</f>
        <v>0</v>
      </c>
    </row>
    <row r="694" spans="1:3" x14ac:dyDescent="0.25">
      <c r="A694" s="23"/>
      <c r="B694" s="7"/>
      <c r="C694" s="3">
        <f>COUNTIF(Table1[Название организации],Table2[[#This Row],[Название организации]])</f>
        <v>0</v>
      </c>
    </row>
    <row r="695" spans="1:3" x14ac:dyDescent="0.25">
      <c r="A695" s="23"/>
      <c r="B695" s="7"/>
      <c r="C695" s="3">
        <f>COUNTIF(Table1[Название организации],Table2[[#This Row],[Название организации]])</f>
        <v>0</v>
      </c>
    </row>
    <row r="696" spans="1:3" x14ac:dyDescent="0.25">
      <c r="A696" s="23"/>
      <c r="B696" s="7"/>
      <c r="C696" s="3">
        <f>COUNTIF(Table1[Название организации],Table2[[#This Row],[Название организации]])</f>
        <v>0</v>
      </c>
    </row>
    <row r="697" spans="1:3" x14ac:dyDescent="0.25">
      <c r="A697" s="23"/>
      <c r="B697" s="7"/>
      <c r="C697" s="3">
        <f>COUNTIF(Table1[Название организации],Table2[[#This Row],[Название организации]])</f>
        <v>0</v>
      </c>
    </row>
    <row r="698" spans="1:3" x14ac:dyDescent="0.25">
      <c r="A698" s="23"/>
      <c r="B698" s="7"/>
      <c r="C698" s="3">
        <f>COUNTIF(Table1[Название организации],Table2[[#This Row],[Название организации]])</f>
        <v>0</v>
      </c>
    </row>
    <row r="699" spans="1:3" x14ac:dyDescent="0.25">
      <c r="A699" s="23"/>
      <c r="B699" s="7"/>
      <c r="C699" s="3">
        <f>COUNTIF(Table1[Название организации],Table2[[#This Row],[Название организации]])</f>
        <v>0</v>
      </c>
    </row>
    <row r="700" spans="1:3" x14ac:dyDescent="0.25">
      <c r="A700" s="23"/>
      <c r="B700" s="7"/>
      <c r="C700" s="3">
        <f>COUNTIF(Table1[Название организации],Table2[[#This Row],[Название организации]])</f>
        <v>0</v>
      </c>
    </row>
    <row r="701" spans="1:3" x14ac:dyDescent="0.25">
      <c r="A701" s="23"/>
      <c r="B701" s="7"/>
      <c r="C701" s="3">
        <f>COUNTIF(Table1[Название организации],Table2[[#This Row],[Название организации]])</f>
        <v>0</v>
      </c>
    </row>
    <row r="702" spans="1:3" x14ac:dyDescent="0.25">
      <c r="A702" s="23"/>
      <c r="B702" s="7"/>
      <c r="C702" s="3">
        <f>COUNTIF(Table1[Название организации],Table2[[#This Row],[Название организации]])</f>
        <v>0</v>
      </c>
    </row>
    <row r="703" spans="1:3" x14ac:dyDescent="0.25">
      <c r="A703" s="23"/>
      <c r="B703" s="7"/>
      <c r="C703" s="3">
        <f>COUNTIF(Table1[Название организации],Table2[[#This Row],[Название организации]])</f>
        <v>0</v>
      </c>
    </row>
    <row r="704" spans="1:3" x14ac:dyDescent="0.25">
      <c r="A704" s="23"/>
      <c r="B704" s="7"/>
      <c r="C704" s="3">
        <f>COUNTIF(Table1[Название организации],Table2[[#This Row],[Название организации]])</f>
        <v>0</v>
      </c>
    </row>
    <row r="705" spans="1:3" x14ac:dyDescent="0.25">
      <c r="A705" s="23"/>
      <c r="B705" s="7"/>
      <c r="C705" s="3">
        <f>COUNTIF(Table1[Название организации],Table2[[#This Row],[Название организации]])</f>
        <v>0</v>
      </c>
    </row>
    <row r="706" spans="1:3" x14ac:dyDescent="0.25">
      <c r="A706" s="23"/>
      <c r="B706" s="7"/>
      <c r="C706" s="3">
        <f>COUNTIF(Table1[Название организации],Table2[[#This Row],[Название организации]])</f>
        <v>0</v>
      </c>
    </row>
    <row r="707" spans="1:3" x14ac:dyDescent="0.25">
      <c r="A707" s="23"/>
      <c r="B707" s="7"/>
      <c r="C707" s="3">
        <f>COUNTIF(Table1[Название организации],Table2[[#This Row],[Название организации]])</f>
        <v>0</v>
      </c>
    </row>
    <row r="708" spans="1:3" x14ac:dyDescent="0.25">
      <c r="A708" s="23"/>
      <c r="B708" s="7"/>
      <c r="C708" s="3">
        <f>COUNTIF(Table1[Название организации],Table2[[#This Row],[Название организации]])</f>
        <v>0</v>
      </c>
    </row>
    <row r="709" spans="1:3" x14ac:dyDescent="0.25">
      <c r="A709" s="23"/>
      <c r="B709" s="7"/>
      <c r="C709" s="3">
        <f>COUNTIF(Table1[Название организации],Table2[[#This Row],[Название организации]])</f>
        <v>0</v>
      </c>
    </row>
    <row r="710" spans="1:3" x14ac:dyDescent="0.25">
      <c r="A710" s="23"/>
      <c r="B710" s="7"/>
      <c r="C710" s="3">
        <f>COUNTIF(Table1[Название организации],Table2[[#This Row],[Название организации]])</f>
        <v>0</v>
      </c>
    </row>
    <row r="711" spans="1:3" x14ac:dyDescent="0.25">
      <c r="A711" s="23"/>
      <c r="B711" s="7"/>
      <c r="C711" s="3">
        <f>COUNTIF(Table1[Название организации],Table2[[#This Row],[Название организации]])</f>
        <v>0</v>
      </c>
    </row>
    <row r="712" spans="1:3" x14ac:dyDescent="0.25">
      <c r="A712" s="23"/>
      <c r="B712" s="7"/>
      <c r="C712" s="3">
        <f>COUNTIF(Table1[Название организации],Table2[[#This Row],[Название организации]])</f>
        <v>0</v>
      </c>
    </row>
    <row r="713" spans="1:3" x14ac:dyDescent="0.25">
      <c r="A713" s="23"/>
      <c r="B713" s="7"/>
      <c r="C713" s="3">
        <f>COUNTIF(Table1[Название организации],Table2[[#This Row],[Название организации]])</f>
        <v>0</v>
      </c>
    </row>
    <row r="714" spans="1:3" x14ac:dyDescent="0.25">
      <c r="A714" s="23"/>
      <c r="B714" s="7"/>
      <c r="C714" s="3">
        <f>COUNTIF(Table1[Название организации],Table2[[#This Row],[Название организации]])</f>
        <v>0</v>
      </c>
    </row>
    <row r="715" spans="1:3" x14ac:dyDescent="0.25">
      <c r="A715" s="23"/>
      <c r="B715" s="7"/>
      <c r="C715" s="3">
        <f>COUNTIF(Table1[Название организации],Table2[[#This Row],[Название организации]])</f>
        <v>0</v>
      </c>
    </row>
    <row r="716" spans="1:3" x14ac:dyDescent="0.25">
      <c r="A716" s="23"/>
      <c r="B716" s="7"/>
      <c r="C716" s="3">
        <f>COUNTIF(Table1[Название организации],Table2[[#This Row],[Название организации]])</f>
        <v>0</v>
      </c>
    </row>
    <row r="717" spans="1:3" x14ac:dyDescent="0.25">
      <c r="A717" s="23"/>
      <c r="B717" s="7"/>
      <c r="C717" s="3">
        <f>COUNTIF(Table1[Название организации],Table2[[#This Row],[Название организации]])</f>
        <v>0</v>
      </c>
    </row>
    <row r="718" spans="1:3" x14ac:dyDescent="0.25">
      <c r="A718" s="23"/>
      <c r="B718" s="7"/>
      <c r="C718" s="3">
        <f>COUNTIF(Table1[Название организации],Table2[[#This Row],[Название организации]])</f>
        <v>0</v>
      </c>
    </row>
    <row r="719" spans="1:3" x14ac:dyDescent="0.25">
      <c r="A719" s="23"/>
      <c r="B719" s="7"/>
      <c r="C719" s="3">
        <f>COUNTIF(Table1[Название организации],Table2[[#This Row],[Название организации]])</f>
        <v>0</v>
      </c>
    </row>
    <row r="720" spans="1:3" x14ac:dyDescent="0.25">
      <c r="A720" s="23"/>
      <c r="B720" s="7"/>
      <c r="C720" s="3">
        <f>COUNTIF(Table1[Название организации],Table2[[#This Row],[Название организации]])</f>
        <v>0</v>
      </c>
    </row>
    <row r="721" spans="1:3" x14ac:dyDescent="0.25">
      <c r="A721" s="23"/>
      <c r="B721" s="7"/>
      <c r="C721" s="3">
        <f>COUNTIF(Table1[Название организации],Table2[[#This Row],[Название организации]])</f>
        <v>0</v>
      </c>
    </row>
    <row r="722" spans="1:3" x14ac:dyDescent="0.25">
      <c r="A722" s="23"/>
      <c r="B722" s="7"/>
      <c r="C722" s="3">
        <f>COUNTIF(Table1[Название организации],Table2[[#This Row],[Название организации]])</f>
        <v>0</v>
      </c>
    </row>
    <row r="723" spans="1:3" x14ac:dyDescent="0.25">
      <c r="A723" s="23"/>
      <c r="B723" s="7"/>
      <c r="C723" s="3">
        <f>COUNTIF(Table1[Название организации],Table2[[#This Row],[Название организации]])</f>
        <v>0</v>
      </c>
    </row>
    <row r="724" spans="1:3" x14ac:dyDescent="0.25">
      <c r="A724" s="23"/>
      <c r="B724" s="7"/>
      <c r="C724" s="3">
        <f>COUNTIF(Table1[Название организации],Table2[[#This Row],[Название организации]])</f>
        <v>0</v>
      </c>
    </row>
    <row r="725" spans="1:3" x14ac:dyDescent="0.25">
      <c r="A725" s="23"/>
      <c r="B725" s="7"/>
      <c r="C725" s="3">
        <f>COUNTIF(Table1[Название организации],Table2[[#This Row],[Название организации]])</f>
        <v>0</v>
      </c>
    </row>
    <row r="726" spans="1:3" x14ac:dyDescent="0.25">
      <c r="A726" s="23"/>
      <c r="B726" s="7"/>
      <c r="C726" s="3">
        <f>COUNTIF(Table1[Название организации],Table2[[#This Row],[Название организации]])</f>
        <v>0</v>
      </c>
    </row>
    <row r="727" spans="1:3" x14ac:dyDescent="0.25">
      <c r="A727" s="23"/>
      <c r="B727" s="7"/>
      <c r="C727" s="3">
        <f>COUNTIF(Table1[Название организации],Table2[[#This Row],[Название организации]])</f>
        <v>0</v>
      </c>
    </row>
    <row r="728" spans="1:3" x14ac:dyDescent="0.25">
      <c r="A728" s="23"/>
      <c r="B728" s="7"/>
      <c r="C728" s="3">
        <f>COUNTIF(Table1[Название организации],Table2[[#This Row],[Название организации]])</f>
        <v>0</v>
      </c>
    </row>
    <row r="729" spans="1:3" x14ac:dyDescent="0.25">
      <c r="A729" s="23"/>
      <c r="B729" s="7"/>
      <c r="C729" s="3">
        <f>COUNTIF(Table1[Название организации],Table2[[#This Row],[Название организации]])</f>
        <v>0</v>
      </c>
    </row>
    <row r="730" spans="1:3" x14ac:dyDescent="0.25">
      <c r="A730" s="23"/>
      <c r="B730" s="7"/>
      <c r="C730" s="3">
        <f>COUNTIF(Table1[Название организации],Table2[[#This Row],[Название организации]])</f>
        <v>0</v>
      </c>
    </row>
    <row r="731" spans="1:3" x14ac:dyDescent="0.25">
      <c r="A731" s="23"/>
      <c r="B731" s="7"/>
      <c r="C731" s="3">
        <f>COUNTIF(Table1[Название организации],Table2[[#This Row],[Название организации]])</f>
        <v>0</v>
      </c>
    </row>
    <row r="732" spans="1:3" x14ac:dyDescent="0.25">
      <c r="A732" s="23"/>
      <c r="B732" s="7"/>
      <c r="C732" s="3">
        <f>COUNTIF(Table1[Название организации],Table2[[#This Row],[Название организации]])</f>
        <v>0</v>
      </c>
    </row>
    <row r="733" spans="1:3" x14ac:dyDescent="0.25">
      <c r="A733" s="23"/>
      <c r="B733" s="7"/>
      <c r="C733" s="3">
        <f>COUNTIF(Table1[Название организации],Table2[[#This Row],[Название организации]])</f>
        <v>0</v>
      </c>
    </row>
    <row r="734" spans="1:3" x14ac:dyDescent="0.25">
      <c r="A734" s="23"/>
      <c r="B734" s="7"/>
      <c r="C734" s="3">
        <f>COUNTIF(Table1[Название организации],Table2[[#This Row],[Название организации]])</f>
        <v>0</v>
      </c>
    </row>
    <row r="735" spans="1:3" x14ac:dyDescent="0.25">
      <c r="A735" s="23"/>
      <c r="B735" s="7"/>
      <c r="C735" s="3">
        <f>COUNTIF(Table1[Название организации],Table2[[#This Row],[Название организации]])</f>
        <v>0</v>
      </c>
    </row>
    <row r="736" spans="1:3" x14ac:dyDescent="0.25">
      <c r="A736" s="23"/>
      <c r="B736" s="7"/>
      <c r="C736" s="3">
        <f>COUNTIF(Table1[Название организации],Table2[[#This Row],[Название организации]])</f>
        <v>0</v>
      </c>
    </row>
    <row r="737" spans="1:3" x14ac:dyDescent="0.25">
      <c r="A737" s="23"/>
      <c r="B737" s="7"/>
      <c r="C737" s="3">
        <f>COUNTIF(Table1[Название организации],Table2[[#This Row],[Название организации]])</f>
        <v>0</v>
      </c>
    </row>
    <row r="738" spans="1:3" x14ac:dyDescent="0.25">
      <c r="A738" s="23"/>
      <c r="B738" s="7"/>
      <c r="C738" s="3">
        <f>COUNTIF(Table1[Название организации],Table2[[#This Row],[Название организации]])</f>
        <v>0</v>
      </c>
    </row>
    <row r="739" spans="1:3" x14ac:dyDescent="0.25">
      <c r="A739" s="23"/>
      <c r="B739" s="7"/>
      <c r="C739" s="3">
        <f>COUNTIF(Table1[Название организации],Table2[[#This Row],[Название организации]])</f>
        <v>0</v>
      </c>
    </row>
    <row r="740" spans="1:3" x14ac:dyDescent="0.25">
      <c r="A740" s="23"/>
      <c r="B740" s="7"/>
      <c r="C740" s="3">
        <f>COUNTIF(Table1[Название организации],Table2[[#This Row],[Название организации]])</f>
        <v>0</v>
      </c>
    </row>
    <row r="741" spans="1:3" x14ac:dyDescent="0.25">
      <c r="A741" s="23"/>
      <c r="B741" s="7"/>
      <c r="C741" s="3">
        <f>COUNTIF(Table1[Название организации],Table2[[#This Row],[Название организации]])</f>
        <v>0</v>
      </c>
    </row>
    <row r="742" spans="1:3" x14ac:dyDescent="0.25">
      <c r="A742" s="23"/>
      <c r="B742" s="7"/>
      <c r="C742" s="3">
        <f>COUNTIF(Table1[Название организации],Table2[[#This Row],[Название организации]])</f>
        <v>0</v>
      </c>
    </row>
    <row r="743" spans="1:3" x14ac:dyDescent="0.25">
      <c r="A743" s="23"/>
      <c r="B743" s="7"/>
      <c r="C743" s="3">
        <f>COUNTIF(Table1[Название организации],Table2[[#This Row],[Название организации]])</f>
        <v>0</v>
      </c>
    </row>
    <row r="744" spans="1:3" x14ac:dyDescent="0.25">
      <c r="A744" s="23"/>
      <c r="B744" s="7"/>
      <c r="C744" s="3">
        <f>COUNTIF(Table1[Название организации],Table2[[#This Row],[Название организации]])</f>
        <v>0</v>
      </c>
    </row>
    <row r="745" spans="1:3" x14ac:dyDescent="0.25">
      <c r="A745" s="23"/>
      <c r="B745" s="7"/>
      <c r="C745" s="3">
        <f>COUNTIF(Table1[Название организации],Table2[[#This Row],[Название организации]])</f>
        <v>0</v>
      </c>
    </row>
    <row r="746" spans="1:3" x14ac:dyDescent="0.25">
      <c r="A746" s="23"/>
      <c r="B746" s="7"/>
      <c r="C746" s="3">
        <f>COUNTIF(Table1[Название организации],Table2[[#This Row],[Название организации]])</f>
        <v>0</v>
      </c>
    </row>
    <row r="747" spans="1:3" x14ac:dyDescent="0.25">
      <c r="A747" s="23"/>
      <c r="B747" s="7"/>
      <c r="C747" s="3">
        <f>COUNTIF(Table1[Название организации],Table2[[#This Row],[Название организации]])</f>
        <v>0</v>
      </c>
    </row>
    <row r="748" spans="1:3" x14ac:dyDescent="0.25">
      <c r="A748" s="23"/>
      <c r="B748" s="7"/>
      <c r="C748" s="3">
        <f>COUNTIF(Table1[Название организации],Table2[[#This Row],[Название организации]])</f>
        <v>0</v>
      </c>
    </row>
    <row r="749" spans="1:3" x14ac:dyDescent="0.25">
      <c r="A749" s="23"/>
      <c r="B749" s="7"/>
      <c r="C749" s="3">
        <f>COUNTIF(Table1[Название организации],Table2[[#This Row],[Название организации]])</f>
        <v>0</v>
      </c>
    </row>
    <row r="750" spans="1:3" x14ac:dyDescent="0.25">
      <c r="A750" s="23"/>
      <c r="B750" s="7"/>
      <c r="C750" s="3">
        <f>COUNTIF(Table1[Название организации],Table2[[#This Row],[Название организации]])</f>
        <v>0</v>
      </c>
    </row>
    <row r="751" spans="1:3" x14ac:dyDescent="0.25">
      <c r="A751" s="23"/>
      <c r="B751" s="7"/>
      <c r="C751" s="3">
        <f>COUNTIF(Table1[Название организации],Table2[[#This Row],[Название организации]])</f>
        <v>0</v>
      </c>
    </row>
    <row r="752" spans="1:3" x14ac:dyDescent="0.25">
      <c r="A752" s="23"/>
      <c r="B752" s="7"/>
      <c r="C752" s="3">
        <f>COUNTIF(Table1[Название организации],Table2[[#This Row],[Название организации]])</f>
        <v>0</v>
      </c>
    </row>
    <row r="753" spans="1:3" x14ac:dyDescent="0.25">
      <c r="A753" s="23"/>
      <c r="B753" s="7"/>
      <c r="C753" s="3">
        <f>COUNTIF(Table1[Название организации],Table2[[#This Row],[Название организации]])</f>
        <v>0</v>
      </c>
    </row>
    <row r="754" spans="1:3" x14ac:dyDescent="0.25">
      <c r="A754" s="23"/>
      <c r="B754" s="7"/>
      <c r="C754" s="3">
        <f>COUNTIF(Table1[Название организации],Table2[[#This Row],[Название организации]])</f>
        <v>0</v>
      </c>
    </row>
    <row r="755" spans="1:3" x14ac:dyDescent="0.25">
      <c r="A755" s="23"/>
      <c r="B755" s="7"/>
      <c r="C755" s="3">
        <f>COUNTIF(Table1[Название организации],Table2[[#This Row],[Название организации]])</f>
        <v>0</v>
      </c>
    </row>
    <row r="756" spans="1:3" x14ac:dyDescent="0.25">
      <c r="A756" s="23"/>
      <c r="B756" s="7"/>
      <c r="C756" s="3">
        <f>COUNTIF(Table1[Название организации],Table2[[#This Row],[Название организации]])</f>
        <v>0</v>
      </c>
    </row>
    <row r="757" spans="1:3" x14ac:dyDescent="0.25">
      <c r="A757" s="23"/>
      <c r="B757" s="7"/>
      <c r="C757" s="3">
        <f>COUNTIF(Table1[Название организации],Table2[[#This Row],[Название организации]])</f>
        <v>0</v>
      </c>
    </row>
    <row r="758" spans="1:3" x14ac:dyDescent="0.25">
      <c r="A758" s="23"/>
      <c r="B758" s="7"/>
      <c r="C758" s="3">
        <f>COUNTIF(Table1[Название организации],Table2[[#This Row],[Название организации]])</f>
        <v>0</v>
      </c>
    </row>
    <row r="759" spans="1:3" x14ac:dyDescent="0.25">
      <c r="A759" s="23"/>
      <c r="B759" s="7"/>
      <c r="C759" s="3">
        <f>COUNTIF(Table1[Название организации],Table2[[#This Row],[Название организации]])</f>
        <v>0</v>
      </c>
    </row>
    <row r="760" spans="1:3" x14ac:dyDescent="0.25">
      <c r="A760" s="23"/>
      <c r="B760" s="7"/>
      <c r="C760" s="3">
        <f>COUNTIF(Table1[Название организации],Table2[[#This Row],[Название организации]])</f>
        <v>0</v>
      </c>
    </row>
    <row r="761" spans="1:3" x14ac:dyDescent="0.25">
      <c r="A761" s="23"/>
      <c r="B761" s="7"/>
      <c r="C761" s="3">
        <f>COUNTIF(Table1[Название организации],Table2[[#This Row],[Название организации]])</f>
        <v>0</v>
      </c>
    </row>
    <row r="762" spans="1:3" x14ac:dyDescent="0.25">
      <c r="A762" s="23"/>
      <c r="B762" s="7"/>
      <c r="C762" s="3">
        <f>COUNTIF(Table1[Название организации],Table2[[#This Row],[Название организации]])</f>
        <v>0</v>
      </c>
    </row>
    <row r="763" spans="1:3" x14ac:dyDescent="0.25">
      <c r="A763" s="23"/>
      <c r="B763" s="7"/>
      <c r="C763" s="3">
        <f>COUNTIF(Table1[Название организации],Table2[[#This Row],[Название организации]])</f>
        <v>0</v>
      </c>
    </row>
    <row r="764" spans="1:3" x14ac:dyDescent="0.25">
      <c r="A764" s="23"/>
      <c r="B764" s="7"/>
      <c r="C764" s="3">
        <f>COUNTIF(Table1[Название организации],Table2[[#This Row],[Название организации]])</f>
        <v>0</v>
      </c>
    </row>
    <row r="765" spans="1:3" x14ac:dyDescent="0.25">
      <c r="A765" s="23"/>
      <c r="B765" s="7"/>
      <c r="C765" s="3">
        <f>COUNTIF(Table1[Название организации],Table2[[#This Row],[Название организации]])</f>
        <v>0</v>
      </c>
    </row>
    <row r="766" spans="1:3" x14ac:dyDescent="0.25">
      <c r="A766" s="23"/>
      <c r="B766" s="7"/>
      <c r="C766" s="3">
        <f>COUNTIF(Table1[Название организации],Table2[[#This Row],[Название организации]])</f>
        <v>0</v>
      </c>
    </row>
    <row r="767" spans="1:3" x14ac:dyDescent="0.25">
      <c r="A767" s="23"/>
      <c r="B767" s="7"/>
      <c r="C767" s="3">
        <f>COUNTIF(Table1[Название организации],Table2[[#This Row],[Название организации]])</f>
        <v>0</v>
      </c>
    </row>
    <row r="768" spans="1:3" x14ac:dyDescent="0.25">
      <c r="A768" s="23"/>
      <c r="B768" s="7"/>
      <c r="C768" s="3">
        <f>COUNTIF(Table1[Название организации],Table2[[#This Row],[Название организации]])</f>
        <v>0</v>
      </c>
    </row>
    <row r="769" spans="1:3" x14ac:dyDescent="0.25">
      <c r="A769" s="23"/>
      <c r="B769" s="7"/>
      <c r="C769" s="3">
        <f>COUNTIF(Table1[Название организации],Table2[[#This Row],[Название организации]])</f>
        <v>0</v>
      </c>
    </row>
    <row r="770" spans="1:3" x14ac:dyDescent="0.25">
      <c r="A770" s="23"/>
      <c r="B770" s="7"/>
      <c r="C770" s="3">
        <f>COUNTIF(Table1[Название организации],Table2[[#This Row],[Название организации]])</f>
        <v>0</v>
      </c>
    </row>
    <row r="771" spans="1:3" x14ac:dyDescent="0.25">
      <c r="A771" s="23"/>
      <c r="B771" s="7"/>
      <c r="C771" s="3">
        <f>COUNTIF(Table1[Название организации],Table2[[#This Row],[Название организации]])</f>
        <v>0</v>
      </c>
    </row>
    <row r="772" spans="1:3" x14ac:dyDescent="0.25">
      <c r="A772" s="23"/>
      <c r="B772" s="7"/>
      <c r="C772" s="3">
        <f>COUNTIF(Table1[Название организации],Table2[[#This Row],[Название организации]])</f>
        <v>0</v>
      </c>
    </row>
    <row r="773" spans="1:3" x14ac:dyDescent="0.25">
      <c r="A773" s="23"/>
      <c r="B773" s="7"/>
      <c r="C773" s="3">
        <f>COUNTIF(Table1[Название организации],Table2[[#This Row],[Название организации]])</f>
        <v>0</v>
      </c>
    </row>
    <row r="774" spans="1:3" x14ac:dyDescent="0.25">
      <c r="A774" s="23"/>
      <c r="B774" s="7"/>
      <c r="C774" s="3">
        <f>COUNTIF(Table1[Название организации],Table2[[#This Row],[Название организации]])</f>
        <v>0</v>
      </c>
    </row>
    <row r="775" spans="1:3" x14ac:dyDescent="0.25">
      <c r="A775" s="23"/>
      <c r="B775" s="7"/>
      <c r="C775" s="3">
        <f>COUNTIF(Table1[Название организации],Table2[[#This Row],[Название организации]])</f>
        <v>0</v>
      </c>
    </row>
    <row r="776" spans="1:3" x14ac:dyDescent="0.25">
      <c r="A776" s="23"/>
      <c r="B776" s="7"/>
      <c r="C776" s="3">
        <f>COUNTIF(Table1[Название организации],Table2[[#This Row],[Название организации]])</f>
        <v>0</v>
      </c>
    </row>
    <row r="777" spans="1:3" x14ac:dyDescent="0.25">
      <c r="A777" s="23"/>
      <c r="B777" s="7"/>
      <c r="C777" s="3">
        <f>COUNTIF(Table1[Название организации],Table2[[#This Row],[Название организации]])</f>
        <v>0</v>
      </c>
    </row>
    <row r="778" spans="1:3" x14ac:dyDescent="0.25">
      <c r="A778" s="23"/>
      <c r="B778" s="7"/>
      <c r="C778" s="3">
        <f>COUNTIF(Table1[Название организации],Table2[[#This Row],[Название организации]])</f>
        <v>0</v>
      </c>
    </row>
    <row r="779" spans="1:3" x14ac:dyDescent="0.25">
      <c r="A779" s="23"/>
      <c r="B779" s="7"/>
      <c r="C779" s="3">
        <f>COUNTIF(Table1[Название организации],Table2[[#This Row],[Название организации]])</f>
        <v>0</v>
      </c>
    </row>
    <row r="780" spans="1:3" x14ac:dyDescent="0.25">
      <c r="A780" s="23"/>
      <c r="B780" s="7"/>
      <c r="C780" s="3">
        <f>COUNTIF(Table1[Название организации],Table2[[#This Row],[Название организации]])</f>
        <v>0</v>
      </c>
    </row>
    <row r="781" spans="1:3" x14ac:dyDescent="0.25">
      <c r="A781" s="23"/>
      <c r="B781" s="7"/>
      <c r="C781" s="3">
        <f>COUNTIF(Table1[Название организации],Table2[[#This Row],[Название организации]])</f>
        <v>0</v>
      </c>
    </row>
    <row r="782" spans="1:3" x14ac:dyDescent="0.25">
      <c r="A782" s="23"/>
      <c r="B782" s="7"/>
      <c r="C782" s="3">
        <f>COUNTIF(Table1[Название организации],Table2[[#This Row],[Название организации]])</f>
        <v>0</v>
      </c>
    </row>
    <row r="783" spans="1:3" x14ac:dyDescent="0.25">
      <c r="A783" s="23"/>
      <c r="B783" s="7"/>
      <c r="C783" s="3">
        <f>COUNTIF(Table1[Название организации],Table2[[#This Row],[Название организации]])</f>
        <v>0</v>
      </c>
    </row>
    <row r="784" spans="1:3" x14ac:dyDescent="0.25">
      <c r="A784" s="23"/>
      <c r="B784" s="7"/>
      <c r="C784" s="3">
        <f>COUNTIF(Table1[Название организации],Table2[[#This Row],[Название организации]])</f>
        <v>0</v>
      </c>
    </row>
    <row r="785" spans="1:3" x14ac:dyDescent="0.25">
      <c r="A785" s="23"/>
      <c r="B785" s="7"/>
      <c r="C785" s="3">
        <f>COUNTIF(Table1[Название организации],Table2[[#This Row],[Название организации]])</f>
        <v>0</v>
      </c>
    </row>
    <row r="786" spans="1:3" x14ac:dyDescent="0.25">
      <c r="A786" s="23"/>
      <c r="B786" s="7"/>
      <c r="C786" s="3">
        <f>COUNTIF(Table1[Название организации],Table2[[#This Row],[Название организации]])</f>
        <v>0</v>
      </c>
    </row>
    <row r="787" spans="1:3" x14ac:dyDescent="0.25">
      <c r="A787" s="23"/>
      <c r="B787" s="7"/>
      <c r="C787" s="3">
        <f>COUNTIF(Table1[Название организации],Table2[[#This Row],[Название организации]])</f>
        <v>0</v>
      </c>
    </row>
    <row r="788" spans="1:3" x14ac:dyDescent="0.25">
      <c r="A788" s="23"/>
      <c r="B788" s="7"/>
      <c r="C788" s="3">
        <f>COUNTIF(Table1[Название организации],Table2[[#This Row],[Название организации]])</f>
        <v>0</v>
      </c>
    </row>
    <row r="789" spans="1:3" x14ac:dyDescent="0.25">
      <c r="A789" s="23"/>
      <c r="B789" s="7"/>
      <c r="C789" s="3">
        <f>COUNTIF(Table1[Название организации],Table2[[#This Row],[Название организации]])</f>
        <v>0</v>
      </c>
    </row>
    <row r="790" spans="1:3" x14ac:dyDescent="0.25">
      <c r="A790" s="23"/>
      <c r="B790" s="7"/>
      <c r="C790" s="3">
        <f>COUNTIF(Table1[Название организации],Table2[[#This Row],[Название организации]])</f>
        <v>0</v>
      </c>
    </row>
    <row r="791" spans="1:3" x14ac:dyDescent="0.25">
      <c r="A791" s="23"/>
      <c r="B791" s="7"/>
      <c r="C791" s="3">
        <f>COUNTIF(Table1[Название организации],Table2[[#This Row],[Название организации]])</f>
        <v>0</v>
      </c>
    </row>
    <row r="792" spans="1:3" x14ac:dyDescent="0.25">
      <c r="A792" s="23"/>
      <c r="B792" s="7"/>
      <c r="C792" s="3">
        <f>COUNTIF(Table1[Название организации],Table2[[#This Row],[Название организации]])</f>
        <v>0</v>
      </c>
    </row>
    <row r="793" spans="1:3" x14ac:dyDescent="0.25">
      <c r="A793" s="23"/>
      <c r="B793" s="7"/>
      <c r="C793" s="3">
        <f>COUNTIF(Table1[Название организации],Table2[[#This Row],[Название организации]])</f>
        <v>0</v>
      </c>
    </row>
    <row r="794" spans="1:3" x14ac:dyDescent="0.25">
      <c r="A794" s="23"/>
      <c r="B794" s="7"/>
      <c r="C794" s="3">
        <f>COUNTIF(Table1[Название организации],Table2[[#This Row],[Название организации]])</f>
        <v>0</v>
      </c>
    </row>
    <row r="795" spans="1:3" x14ac:dyDescent="0.25">
      <c r="A795" s="23"/>
      <c r="B795" s="7"/>
      <c r="C795" s="3">
        <f>COUNTIF(Table1[Название организации],Table2[[#This Row],[Название организации]])</f>
        <v>0</v>
      </c>
    </row>
    <row r="796" spans="1:3" x14ac:dyDescent="0.25">
      <c r="A796" s="23"/>
      <c r="B796" s="7"/>
      <c r="C796" s="3">
        <f>COUNTIF(Table1[Название организации],Table2[[#This Row],[Название организации]])</f>
        <v>0</v>
      </c>
    </row>
    <row r="797" spans="1:3" x14ac:dyDescent="0.25">
      <c r="A797" s="23"/>
      <c r="B797" s="7"/>
      <c r="C797" s="3">
        <f>COUNTIF(Table1[Название организации],Table2[[#This Row],[Название организации]])</f>
        <v>0</v>
      </c>
    </row>
    <row r="798" spans="1:3" x14ac:dyDescent="0.25">
      <c r="A798" s="23"/>
      <c r="B798" s="7"/>
      <c r="C798" s="3">
        <f>COUNTIF(Table1[Название организации],Table2[[#This Row],[Название организации]])</f>
        <v>0</v>
      </c>
    </row>
    <row r="799" spans="1:3" x14ac:dyDescent="0.25">
      <c r="A799" s="23"/>
      <c r="B799" s="7"/>
      <c r="C799" s="3">
        <f>COUNTIF(Table1[Название организации],Table2[[#This Row],[Название организации]])</f>
        <v>0</v>
      </c>
    </row>
    <row r="800" spans="1:3" x14ac:dyDescent="0.25">
      <c r="A800" s="23"/>
      <c r="B800" s="7"/>
      <c r="C800" s="3">
        <f>COUNTIF(Table1[Название организации],Table2[[#This Row],[Название организации]])</f>
        <v>0</v>
      </c>
    </row>
    <row r="801" spans="1:3" x14ac:dyDescent="0.25">
      <c r="A801" s="23"/>
      <c r="B801" s="7"/>
      <c r="C801" s="3">
        <f>COUNTIF(Table1[Название организации],Table2[[#This Row],[Название организации]])</f>
        <v>0</v>
      </c>
    </row>
    <row r="802" spans="1:3" x14ac:dyDescent="0.25">
      <c r="A802" s="23"/>
      <c r="B802" s="7"/>
      <c r="C802" s="3">
        <f>COUNTIF(Table1[Название организации],Table2[[#This Row],[Название организации]])</f>
        <v>0</v>
      </c>
    </row>
    <row r="803" spans="1:3" x14ac:dyDescent="0.25">
      <c r="A803" s="23"/>
      <c r="B803" s="7"/>
      <c r="C803" s="3">
        <f>COUNTIF(Table1[Название организации],Table2[[#This Row],[Название организации]])</f>
        <v>0</v>
      </c>
    </row>
    <row r="804" spans="1:3" x14ac:dyDescent="0.25">
      <c r="A804" s="23"/>
      <c r="B804" s="7"/>
      <c r="C804" s="3">
        <f>COUNTIF(Table1[Название организации],Table2[[#This Row],[Название организации]])</f>
        <v>0</v>
      </c>
    </row>
    <row r="805" spans="1:3" x14ac:dyDescent="0.25">
      <c r="A805" s="23"/>
      <c r="B805" s="7"/>
      <c r="C805" s="3">
        <f>COUNTIF(Table1[Название организации],Table2[[#This Row],[Название организации]])</f>
        <v>0</v>
      </c>
    </row>
    <row r="806" spans="1:3" x14ac:dyDescent="0.25">
      <c r="A806" s="23"/>
      <c r="B806" s="7"/>
      <c r="C806" s="3">
        <f>COUNTIF(Table1[Название организации],Table2[[#This Row],[Название организации]])</f>
        <v>0</v>
      </c>
    </row>
    <row r="807" spans="1:3" x14ac:dyDescent="0.25">
      <c r="A807" s="23"/>
      <c r="B807" s="7"/>
      <c r="C807" s="3">
        <f>COUNTIF(Table1[Название организации],Table2[[#This Row],[Название организации]])</f>
        <v>0</v>
      </c>
    </row>
    <row r="808" spans="1:3" x14ac:dyDescent="0.25">
      <c r="A808" s="23"/>
      <c r="B808" s="7"/>
      <c r="C808" s="3">
        <f>COUNTIF(Table1[Название организации],Table2[[#This Row],[Название организации]])</f>
        <v>0</v>
      </c>
    </row>
    <row r="809" spans="1:3" x14ac:dyDescent="0.25">
      <c r="A809" s="23"/>
      <c r="B809" s="7"/>
      <c r="C809" s="3">
        <f>COUNTIF(Table1[Название организации],Table2[[#This Row],[Название организации]])</f>
        <v>0</v>
      </c>
    </row>
    <row r="810" spans="1:3" x14ac:dyDescent="0.25">
      <c r="A810" s="23"/>
      <c r="B810" s="7"/>
      <c r="C810" s="3">
        <f>COUNTIF(Table1[Название организации],Table2[[#This Row],[Название организации]])</f>
        <v>0</v>
      </c>
    </row>
    <row r="811" spans="1:3" x14ac:dyDescent="0.25">
      <c r="A811" s="23"/>
      <c r="B811" s="7"/>
      <c r="C811" s="3">
        <f>COUNTIF(Table1[Название организации],Table2[[#This Row],[Название организации]])</f>
        <v>0</v>
      </c>
    </row>
    <row r="812" spans="1:3" x14ac:dyDescent="0.25">
      <c r="A812" s="23"/>
      <c r="B812" s="7"/>
      <c r="C812" s="3">
        <f>COUNTIF(Table1[Название организации],Table2[[#This Row],[Название организации]])</f>
        <v>0</v>
      </c>
    </row>
    <row r="813" spans="1:3" x14ac:dyDescent="0.25">
      <c r="A813" s="23"/>
      <c r="B813" s="7"/>
      <c r="C813" s="3">
        <f>COUNTIF(Table1[Название организации],Table2[[#This Row],[Название организации]])</f>
        <v>0</v>
      </c>
    </row>
    <row r="814" spans="1:3" x14ac:dyDescent="0.25">
      <c r="A814" s="23"/>
      <c r="B814" s="7"/>
      <c r="C814" s="3">
        <f>COUNTIF(Table1[Название организации],Table2[[#This Row],[Название организации]])</f>
        <v>0</v>
      </c>
    </row>
    <row r="815" spans="1:3" x14ac:dyDescent="0.25">
      <c r="A815" s="23"/>
      <c r="B815" s="7"/>
      <c r="C815" s="3">
        <f>COUNTIF(Table1[Название организации],Table2[[#This Row],[Название организации]])</f>
        <v>0</v>
      </c>
    </row>
    <row r="816" spans="1:3" x14ac:dyDescent="0.25">
      <c r="A816" s="23"/>
      <c r="B816" s="7"/>
      <c r="C816" s="3">
        <f>COUNTIF(Table1[Название организации],Table2[[#This Row],[Название организации]])</f>
        <v>0</v>
      </c>
    </row>
    <row r="817" spans="1:3" x14ac:dyDescent="0.25">
      <c r="A817" s="23"/>
      <c r="B817" s="7"/>
      <c r="C817" s="3">
        <f>COUNTIF(Table1[Название организации],Table2[[#This Row],[Название организации]])</f>
        <v>0</v>
      </c>
    </row>
    <row r="818" spans="1:3" x14ac:dyDescent="0.25">
      <c r="A818" s="23"/>
      <c r="B818" s="7"/>
      <c r="C818" s="3">
        <f>COUNTIF(Table1[Название организации],Table2[[#This Row],[Название организации]])</f>
        <v>0</v>
      </c>
    </row>
    <row r="819" spans="1:3" x14ac:dyDescent="0.25">
      <c r="A819" s="23"/>
      <c r="B819" s="7"/>
      <c r="C819" s="3">
        <f>COUNTIF(Table1[Название организации],Table2[[#This Row],[Название организации]])</f>
        <v>0</v>
      </c>
    </row>
    <row r="820" spans="1:3" x14ac:dyDescent="0.25">
      <c r="A820" s="23"/>
      <c r="B820" s="7"/>
      <c r="C820" s="3">
        <f>COUNTIF(Table1[Название организации],Table2[[#This Row],[Название организации]])</f>
        <v>0</v>
      </c>
    </row>
    <row r="821" spans="1:3" x14ac:dyDescent="0.25">
      <c r="A821" s="23"/>
      <c r="B821" s="7"/>
      <c r="C821" s="3">
        <f>COUNTIF(Table1[Название организации],Table2[[#This Row],[Название организации]])</f>
        <v>0</v>
      </c>
    </row>
    <row r="822" spans="1:3" x14ac:dyDescent="0.25">
      <c r="A822" s="23"/>
      <c r="B822" s="7"/>
      <c r="C822" s="3">
        <f>COUNTIF(Table1[Название организации],Table2[[#This Row],[Название организации]])</f>
        <v>0</v>
      </c>
    </row>
    <row r="823" spans="1:3" x14ac:dyDescent="0.25">
      <c r="A823" s="23"/>
      <c r="B823" s="7"/>
      <c r="C823" s="3">
        <f>COUNTIF(Table1[Название организации],Table2[[#This Row],[Название организации]])</f>
        <v>0</v>
      </c>
    </row>
    <row r="824" spans="1:3" x14ac:dyDescent="0.25">
      <c r="A824" s="23"/>
      <c r="B824" s="7"/>
      <c r="C824" s="3">
        <f>COUNTIF(Table1[Название организации],Table2[[#This Row],[Название организации]])</f>
        <v>0</v>
      </c>
    </row>
    <row r="825" spans="1:3" x14ac:dyDescent="0.25">
      <c r="A825" s="23"/>
      <c r="B825" s="7"/>
      <c r="C825" s="3">
        <f>COUNTIF(Table1[Название организации],Table2[[#This Row],[Название организации]])</f>
        <v>0</v>
      </c>
    </row>
    <row r="826" spans="1:3" x14ac:dyDescent="0.25">
      <c r="A826" s="23"/>
      <c r="B826" s="7"/>
      <c r="C826" s="3">
        <f>COUNTIF(Table1[Название организации],Table2[[#This Row],[Название организации]])</f>
        <v>0</v>
      </c>
    </row>
    <row r="827" spans="1:3" x14ac:dyDescent="0.25">
      <c r="A827" s="23"/>
      <c r="B827" s="7"/>
      <c r="C827" s="3">
        <f>COUNTIF(Table1[Название организации],Table2[[#This Row],[Название организации]])</f>
        <v>0</v>
      </c>
    </row>
    <row r="828" spans="1:3" x14ac:dyDescent="0.25">
      <c r="A828" s="23"/>
      <c r="B828" s="7"/>
      <c r="C828" s="3">
        <f>COUNTIF(Table1[Название организации],Table2[[#This Row],[Название организации]])</f>
        <v>0</v>
      </c>
    </row>
    <row r="829" spans="1:3" x14ac:dyDescent="0.25">
      <c r="A829" s="23"/>
      <c r="B829" s="7"/>
      <c r="C829" s="3">
        <f>COUNTIF(Table1[Название организации],Table2[[#This Row],[Название организации]])</f>
        <v>0</v>
      </c>
    </row>
    <row r="830" spans="1:3" x14ac:dyDescent="0.25">
      <c r="A830" s="23"/>
      <c r="B830" s="7"/>
      <c r="C830" s="3">
        <f>COUNTIF(Table1[Название организации],Table2[[#This Row],[Название организации]])</f>
        <v>0</v>
      </c>
    </row>
    <row r="831" spans="1:3" x14ac:dyDescent="0.25">
      <c r="A831" s="23"/>
      <c r="B831" s="7"/>
      <c r="C831" s="3">
        <f>COUNTIF(Table1[Название организации],Table2[[#This Row],[Название организации]])</f>
        <v>0</v>
      </c>
    </row>
    <row r="832" spans="1:3" x14ac:dyDescent="0.25">
      <c r="A832" s="23"/>
      <c r="B832" s="7"/>
      <c r="C832" s="3">
        <f>COUNTIF(Table1[Название организации],Table2[[#This Row],[Название организации]])</f>
        <v>0</v>
      </c>
    </row>
    <row r="833" spans="1:3" x14ac:dyDescent="0.25">
      <c r="A833" s="23"/>
      <c r="B833" s="7"/>
      <c r="C833" s="3">
        <f>COUNTIF(Table1[Название организации],Table2[[#This Row],[Название организации]])</f>
        <v>0</v>
      </c>
    </row>
    <row r="834" spans="1:3" x14ac:dyDescent="0.25">
      <c r="A834" s="23"/>
      <c r="B834" s="7"/>
      <c r="C834" s="3">
        <f>COUNTIF(Table1[Название организации],Table2[[#This Row],[Название организации]])</f>
        <v>0</v>
      </c>
    </row>
    <row r="835" spans="1:3" x14ac:dyDescent="0.25">
      <c r="A835" s="23"/>
      <c r="B835" s="7"/>
      <c r="C835" s="3">
        <f>COUNTIF(Table1[Название организации],Table2[[#This Row],[Название организации]])</f>
        <v>0</v>
      </c>
    </row>
    <row r="836" spans="1:3" x14ac:dyDescent="0.25">
      <c r="A836" s="23"/>
      <c r="B836" s="7"/>
      <c r="C836" s="3">
        <f>COUNTIF(Table1[Название организации],Table2[[#This Row],[Название организации]])</f>
        <v>0</v>
      </c>
    </row>
    <row r="837" spans="1:3" x14ac:dyDescent="0.25">
      <c r="A837" s="23"/>
      <c r="B837" s="7"/>
      <c r="C837" s="3">
        <f>COUNTIF(Table1[Название организации],Table2[[#This Row],[Название организации]])</f>
        <v>0</v>
      </c>
    </row>
    <row r="838" spans="1:3" x14ac:dyDescent="0.25">
      <c r="A838" s="23"/>
      <c r="B838" s="7"/>
      <c r="C838" s="3">
        <f>COUNTIF(Table1[Название организации],Table2[[#This Row],[Название организации]])</f>
        <v>0</v>
      </c>
    </row>
    <row r="839" spans="1:3" x14ac:dyDescent="0.25">
      <c r="A839" s="23"/>
      <c r="B839" s="7"/>
      <c r="C839" s="3">
        <f>COUNTIF(Table1[Название организации],Table2[[#This Row],[Название организации]])</f>
        <v>0</v>
      </c>
    </row>
    <row r="840" spans="1:3" x14ac:dyDescent="0.25">
      <c r="A840" s="23"/>
      <c r="B840" s="7"/>
      <c r="C840" s="3">
        <f>COUNTIF(Table1[Название организации],Table2[[#This Row],[Название организации]])</f>
        <v>0</v>
      </c>
    </row>
    <row r="841" spans="1:3" x14ac:dyDescent="0.25">
      <c r="A841" s="23"/>
      <c r="B841" s="7"/>
      <c r="C841" s="3">
        <f>COUNTIF(Table1[Название организации],Table2[[#This Row],[Название организации]])</f>
        <v>0</v>
      </c>
    </row>
    <row r="842" spans="1:3" x14ac:dyDescent="0.25">
      <c r="A842" s="23"/>
      <c r="B842" s="7"/>
      <c r="C842" s="3">
        <f>COUNTIF(Table1[Название организации],Table2[[#This Row],[Название организации]])</f>
        <v>0</v>
      </c>
    </row>
    <row r="843" spans="1:3" x14ac:dyDescent="0.25">
      <c r="A843" s="23"/>
      <c r="B843" s="7"/>
      <c r="C843" s="3">
        <f>COUNTIF(Table1[Название организации],Table2[[#This Row],[Название организации]])</f>
        <v>0</v>
      </c>
    </row>
    <row r="844" spans="1:3" x14ac:dyDescent="0.25">
      <c r="A844" s="23"/>
      <c r="B844" s="7"/>
      <c r="C844" s="3">
        <f>COUNTIF(Table1[Название организации],Table2[[#This Row],[Название организации]])</f>
        <v>0</v>
      </c>
    </row>
    <row r="845" spans="1:3" x14ac:dyDescent="0.25">
      <c r="A845" s="23"/>
      <c r="B845" s="7"/>
      <c r="C845" s="3">
        <f>COUNTIF(Table1[Название организации],Table2[[#This Row],[Название организации]])</f>
        <v>0</v>
      </c>
    </row>
    <row r="846" spans="1:3" x14ac:dyDescent="0.25">
      <c r="A846" s="23"/>
      <c r="B846" s="7"/>
      <c r="C846" s="3">
        <f>COUNTIF(Table1[Название организации],Table2[[#This Row],[Название организации]])</f>
        <v>0</v>
      </c>
    </row>
    <row r="847" spans="1:3" x14ac:dyDescent="0.25">
      <c r="A847" s="23"/>
      <c r="B847" s="7"/>
      <c r="C847" s="3">
        <f>COUNTIF(Table1[Название организации],Table2[[#This Row],[Название организации]])</f>
        <v>0</v>
      </c>
    </row>
    <row r="848" spans="1:3" x14ac:dyDescent="0.25">
      <c r="A848" s="23"/>
      <c r="B848" s="7"/>
      <c r="C848" s="3">
        <f>COUNTIF(Table1[Название организации],Table2[[#This Row],[Название организации]])</f>
        <v>0</v>
      </c>
    </row>
    <row r="849" spans="1:3" x14ac:dyDescent="0.25">
      <c r="A849" s="23"/>
      <c r="B849" s="7"/>
      <c r="C849" s="3">
        <f>COUNTIF(Table1[Название организации],Table2[[#This Row],[Название организации]])</f>
        <v>0</v>
      </c>
    </row>
    <row r="850" spans="1:3" x14ac:dyDescent="0.25">
      <c r="A850" s="23"/>
      <c r="B850" s="7"/>
      <c r="C850" s="3">
        <f>COUNTIF(Table1[Название организации],Table2[[#This Row],[Название организации]])</f>
        <v>0</v>
      </c>
    </row>
    <row r="851" spans="1:3" x14ac:dyDescent="0.25">
      <c r="A851" s="23"/>
      <c r="B851" s="7"/>
      <c r="C851" s="3">
        <f>COUNTIF(Table1[Название организации],Table2[[#This Row],[Название организации]])</f>
        <v>0</v>
      </c>
    </row>
    <row r="852" spans="1:3" x14ac:dyDescent="0.25">
      <c r="A852" s="23"/>
      <c r="B852" s="7"/>
      <c r="C852" s="3">
        <f>COUNTIF(Table1[Название организации],Table2[[#This Row],[Название организации]])</f>
        <v>0</v>
      </c>
    </row>
    <row r="853" spans="1:3" x14ac:dyDescent="0.25">
      <c r="A853" s="23"/>
      <c r="B853" s="7"/>
      <c r="C853" s="3">
        <f>COUNTIF(Table1[Название организации],Table2[[#This Row],[Название организации]])</f>
        <v>0</v>
      </c>
    </row>
    <row r="854" spans="1:3" x14ac:dyDescent="0.25">
      <c r="A854" s="23"/>
      <c r="B854" s="7"/>
      <c r="C854" s="3">
        <f>COUNTIF(Table1[Название организации],Table2[[#This Row],[Название организации]])</f>
        <v>0</v>
      </c>
    </row>
    <row r="855" spans="1:3" x14ac:dyDescent="0.25">
      <c r="A855" s="23"/>
      <c r="B855" s="7"/>
      <c r="C855" s="3">
        <f>COUNTIF(Table1[Название организации],Table2[[#This Row],[Название организации]])</f>
        <v>0</v>
      </c>
    </row>
    <row r="856" spans="1:3" x14ac:dyDescent="0.25">
      <c r="A856" s="23"/>
      <c r="B856" s="7"/>
      <c r="C856" s="3">
        <f>COUNTIF(Table1[Название организации],Table2[[#This Row],[Название организации]])</f>
        <v>0</v>
      </c>
    </row>
    <row r="857" spans="1:3" x14ac:dyDescent="0.25">
      <c r="A857" s="23"/>
      <c r="B857" s="7"/>
      <c r="C857" s="3">
        <f>COUNTIF(Table1[Название организации],Table2[[#This Row],[Название организации]])</f>
        <v>0</v>
      </c>
    </row>
    <row r="858" spans="1:3" x14ac:dyDescent="0.25">
      <c r="A858" s="23"/>
      <c r="B858" s="7"/>
      <c r="C858" s="3">
        <f>COUNTIF(Table1[Название организации],Table2[[#This Row],[Название организации]])</f>
        <v>0</v>
      </c>
    </row>
    <row r="859" spans="1:3" x14ac:dyDescent="0.25">
      <c r="A859" s="23"/>
      <c r="B859" s="7"/>
      <c r="C859" s="3">
        <f>COUNTIF(Table1[Название организации],Table2[[#This Row],[Название организации]])</f>
        <v>0</v>
      </c>
    </row>
    <row r="860" spans="1:3" x14ac:dyDescent="0.25">
      <c r="A860" s="23"/>
      <c r="B860" s="7"/>
      <c r="C860" s="3">
        <f>COUNTIF(Table1[Название организации],Table2[[#This Row],[Название организации]])</f>
        <v>0</v>
      </c>
    </row>
    <row r="861" spans="1:3" x14ac:dyDescent="0.25">
      <c r="A861" s="23"/>
      <c r="B861" s="7"/>
      <c r="C861" s="3">
        <f>COUNTIF(Table1[Название организации],Table2[[#This Row],[Название организации]])</f>
        <v>0</v>
      </c>
    </row>
    <row r="862" spans="1:3" x14ac:dyDescent="0.25">
      <c r="A862" s="23"/>
      <c r="B862" s="7"/>
      <c r="C862" s="3">
        <f>COUNTIF(Table1[Название организации],Table2[[#This Row],[Название организации]])</f>
        <v>0</v>
      </c>
    </row>
    <row r="863" spans="1:3" x14ac:dyDescent="0.25">
      <c r="A863" s="23"/>
      <c r="B863" s="7"/>
      <c r="C863" s="3">
        <f>COUNTIF(Table1[Название организации],Table2[[#This Row],[Название организации]])</f>
        <v>0</v>
      </c>
    </row>
    <row r="864" spans="1:3" x14ac:dyDescent="0.25">
      <c r="A864" s="23"/>
      <c r="B864" s="7"/>
      <c r="C864" s="3">
        <f>COUNTIF(Table1[Название организации],Table2[[#This Row],[Название организации]])</f>
        <v>0</v>
      </c>
    </row>
    <row r="865" spans="1:3" x14ac:dyDescent="0.25">
      <c r="A865" s="23"/>
      <c r="B865" s="7"/>
      <c r="C865" s="3">
        <f>COUNTIF(Table1[Название организации],Table2[[#This Row],[Название организации]])</f>
        <v>0</v>
      </c>
    </row>
    <row r="866" spans="1:3" x14ac:dyDescent="0.25">
      <c r="A866" s="23"/>
      <c r="B866" s="7"/>
      <c r="C866" s="3">
        <f>COUNTIF(Table1[Название организации],Table2[[#This Row],[Название организации]])</f>
        <v>0</v>
      </c>
    </row>
    <row r="867" spans="1:3" x14ac:dyDescent="0.25">
      <c r="A867" s="23"/>
      <c r="B867" s="7"/>
      <c r="C867" s="3">
        <f>COUNTIF(Table1[Название организации],Table2[[#This Row],[Название организации]])</f>
        <v>0</v>
      </c>
    </row>
    <row r="868" spans="1:3" x14ac:dyDescent="0.25">
      <c r="A868" s="23"/>
      <c r="B868" s="7"/>
      <c r="C868" s="3">
        <f>COUNTIF(Table1[Название организации],Table2[[#This Row],[Название организации]])</f>
        <v>0</v>
      </c>
    </row>
    <row r="869" spans="1:3" x14ac:dyDescent="0.25">
      <c r="A869" s="23"/>
      <c r="B869" s="7"/>
      <c r="C869" s="3">
        <f>COUNTIF(Table1[Название организации],Table2[[#This Row],[Название организации]])</f>
        <v>0</v>
      </c>
    </row>
    <row r="870" spans="1:3" x14ac:dyDescent="0.25">
      <c r="A870" s="23"/>
      <c r="B870" s="7"/>
      <c r="C870" s="3">
        <f>COUNTIF(Table1[Название организации],Table2[[#This Row],[Название организации]])</f>
        <v>0</v>
      </c>
    </row>
    <row r="871" spans="1:3" x14ac:dyDescent="0.25">
      <c r="A871" s="23"/>
      <c r="B871" s="7"/>
      <c r="C871" s="3">
        <f>COUNTIF(Table1[Название организации],Table2[[#This Row],[Название организации]])</f>
        <v>0</v>
      </c>
    </row>
    <row r="872" spans="1:3" x14ac:dyDescent="0.25">
      <c r="A872" s="23"/>
      <c r="B872" s="7"/>
      <c r="C872" s="3">
        <f>COUNTIF(Table1[Название организации],Table2[[#This Row],[Название организации]])</f>
        <v>0</v>
      </c>
    </row>
    <row r="873" spans="1:3" x14ac:dyDescent="0.25">
      <c r="A873" s="23"/>
      <c r="B873" s="7"/>
      <c r="C873" s="3">
        <f>COUNTIF(Table1[Название организации],Table2[[#This Row],[Название организации]])</f>
        <v>0</v>
      </c>
    </row>
    <row r="874" spans="1:3" x14ac:dyDescent="0.25">
      <c r="A874" s="23"/>
      <c r="B874" s="7"/>
      <c r="C874" s="3">
        <f>COUNTIF(Table1[Название организации],Table2[[#This Row],[Название организации]])</f>
        <v>0</v>
      </c>
    </row>
    <row r="875" spans="1:3" x14ac:dyDescent="0.25">
      <c r="A875" s="23"/>
      <c r="B875" s="7"/>
      <c r="C875" s="3">
        <f>COUNTIF(Table1[Название организации],Table2[[#This Row],[Название организации]])</f>
        <v>0</v>
      </c>
    </row>
    <row r="876" spans="1:3" x14ac:dyDescent="0.25">
      <c r="A876" s="23"/>
      <c r="B876" s="7"/>
      <c r="C876" s="3">
        <f>COUNTIF(Table1[Название организации],Table2[[#This Row],[Название организации]])</f>
        <v>0</v>
      </c>
    </row>
    <row r="877" spans="1:3" x14ac:dyDescent="0.25">
      <c r="A877" s="23"/>
      <c r="B877" s="7"/>
      <c r="C877" s="3">
        <f>COUNTIF(Table1[Название организации],Table2[[#This Row],[Название организации]])</f>
        <v>0</v>
      </c>
    </row>
    <row r="878" spans="1:3" x14ac:dyDescent="0.25">
      <c r="A878" s="23"/>
      <c r="B878" s="7"/>
      <c r="C878" s="3">
        <f>COUNTIF(Table1[Название организации],Table2[[#This Row],[Название организации]])</f>
        <v>0</v>
      </c>
    </row>
    <row r="879" spans="1:3" x14ac:dyDescent="0.25">
      <c r="A879" s="23"/>
      <c r="B879" s="7"/>
      <c r="C879" s="3">
        <f>COUNTIF(Table1[Название организации],Table2[[#This Row],[Название организации]])</f>
        <v>0</v>
      </c>
    </row>
    <row r="880" spans="1:3" x14ac:dyDescent="0.25">
      <c r="A880" s="23"/>
      <c r="B880" s="7"/>
      <c r="C880" s="3">
        <f>COUNTIF(Table1[Название организации],Table2[[#This Row],[Название организации]])</f>
        <v>0</v>
      </c>
    </row>
    <row r="881" spans="1:3" x14ac:dyDescent="0.25">
      <c r="A881" s="23"/>
      <c r="B881" s="7"/>
      <c r="C881" s="3">
        <f>COUNTIF(Table1[Название организации],Table2[[#This Row],[Название организации]])</f>
        <v>0</v>
      </c>
    </row>
    <row r="882" spans="1:3" x14ac:dyDescent="0.25">
      <c r="A882" s="23"/>
      <c r="B882" s="7"/>
      <c r="C882" s="3">
        <f>COUNTIF(Table1[Название организации],Table2[[#This Row],[Название организации]])</f>
        <v>0</v>
      </c>
    </row>
    <row r="883" spans="1:3" x14ac:dyDescent="0.25">
      <c r="A883" s="23"/>
      <c r="B883" s="7"/>
      <c r="C883" s="3">
        <f>COUNTIF(Table1[Название организации],Table2[[#This Row],[Название организации]])</f>
        <v>0</v>
      </c>
    </row>
    <row r="884" spans="1:3" x14ac:dyDescent="0.25">
      <c r="A884" s="23"/>
      <c r="B884" s="7"/>
      <c r="C884" s="3">
        <f>COUNTIF(Table1[Название организации],Table2[[#This Row],[Название организации]])</f>
        <v>0</v>
      </c>
    </row>
    <row r="885" spans="1:3" x14ac:dyDescent="0.25">
      <c r="A885" s="23"/>
      <c r="B885" s="7"/>
      <c r="C885" s="3">
        <f>COUNTIF(Table1[Название организации],Table2[[#This Row],[Название организации]])</f>
        <v>0</v>
      </c>
    </row>
    <row r="886" spans="1:3" x14ac:dyDescent="0.25">
      <c r="A886" s="23"/>
      <c r="B886" s="7"/>
      <c r="C886" s="3">
        <f>COUNTIF(Table1[Название организации],Table2[[#This Row],[Название организации]])</f>
        <v>0</v>
      </c>
    </row>
    <row r="887" spans="1:3" x14ac:dyDescent="0.25">
      <c r="A887" s="23"/>
      <c r="B887" s="7"/>
      <c r="C887" s="3">
        <f>COUNTIF(Table1[Название организации],Table2[[#This Row],[Название организации]])</f>
        <v>0</v>
      </c>
    </row>
    <row r="888" spans="1:3" x14ac:dyDescent="0.25">
      <c r="A888" s="23"/>
      <c r="B888" s="7"/>
      <c r="C888" s="3">
        <f>COUNTIF(Table1[Название организации],Table2[[#This Row],[Название организации]])</f>
        <v>0</v>
      </c>
    </row>
    <row r="889" spans="1:3" x14ac:dyDescent="0.25">
      <c r="A889" s="23"/>
      <c r="B889" s="7"/>
      <c r="C889" s="3">
        <f>COUNTIF(Table1[Название организации],Table2[[#This Row],[Название организации]])</f>
        <v>0</v>
      </c>
    </row>
    <row r="890" spans="1:3" x14ac:dyDescent="0.25">
      <c r="A890" s="23"/>
      <c r="B890" s="7"/>
      <c r="C890" s="3">
        <f>COUNTIF(Table1[Название организации],Table2[[#This Row],[Название организации]])</f>
        <v>0</v>
      </c>
    </row>
    <row r="891" spans="1:3" x14ac:dyDescent="0.25">
      <c r="A891" s="23"/>
      <c r="B891" s="7"/>
      <c r="C891" s="3">
        <f>COUNTIF(Table1[Название организации],Table2[[#This Row],[Название организации]])</f>
        <v>0</v>
      </c>
    </row>
    <row r="892" spans="1:3" x14ac:dyDescent="0.25">
      <c r="A892" s="23"/>
      <c r="B892" s="7"/>
      <c r="C892" s="3">
        <f>COUNTIF(Table1[Название организации],Table2[[#This Row],[Название организации]])</f>
        <v>0</v>
      </c>
    </row>
    <row r="893" spans="1:3" x14ac:dyDescent="0.25">
      <c r="A893" s="23"/>
      <c r="B893" s="7"/>
      <c r="C893" s="3">
        <f>COUNTIF(Table1[Название организации],Table2[[#This Row],[Название организации]])</f>
        <v>0</v>
      </c>
    </row>
    <row r="894" spans="1:3" x14ac:dyDescent="0.25">
      <c r="A894" s="23"/>
      <c r="B894" s="7"/>
      <c r="C894" s="3">
        <f>COUNTIF(Table1[Название организации],Table2[[#This Row],[Название организации]])</f>
        <v>0</v>
      </c>
    </row>
    <row r="895" spans="1:3" x14ac:dyDescent="0.25">
      <c r="A895" s="23"/>
      <c r="B895" s="7"/>
      <c r="C895" s="3">
        <f>COUNTIF(Table1[Название организации],Table2[[#This Row],[Название организации]])</f>
        <v>0</v>
      </c>
    </row>
    <row r="896" spans="1:3" x14ac:dyDescent="0.25">
      <c r="A896" s="23"/>
      <c r="B896" s="7"/>
      <c r="C896" s="3">
        <f>COUNTIF(Table1[Название организации],Table2[[#This Row],[Название организации]])</f>
        <v>0</v>
      </c>
    </row>
    <row r="897" spans="1:3" x14ac:dyDescent="0.25">
      <c r="A897" s="23"/>
      <c r="B897" s="7"/>
      <c r="C897" s="3">
        <f>COUNTIF(Table1[Название организации],Table2[[#This Row],[Название организации]])</f>
        <v>0</v>
      </c>
    </row>
    <row r="898" spans="1:3" x14ac:dyDescent="0.25">
      <c r="A898" s="23"/>
      <c r="B898" s="7"/>
      <c r="C898" s="3">
        <f>COUNTIF(Table1[Название организации],Table2[[#This Row],[Название организации]])</f>
        <v>0</v>
      </c>
    </row>
    <row r="899" spans="1:3" x14ac:dyDescent="0.25">
      <c r="A899" s="23"/>
      <c r="B899" s="7"/>
      <c r="C899" s="3">
        <f>COUNTIF(Table1[Название организации],Table2[[#This Row],[Название организации]])</f>
        <v>0</v>
      </c>
    </row>
    <row r="900" spans="1:3" x14ac:dyDescent="0.25">
      <c r="A900" s="23"/>
      <c r="B900" s="7"/>
      <c r="C900" s="3">
        <f>COUNTIF(Table1[Название организации],Table2[[#This Row],[Название организации]])</f>
        <v>0</v>
      </c>
    </row>
    <row r="901" spans="1:3" x14ac:dyDescent="0.25">
      <c r="A901" s="23"/>
      <c r="B901" s="7"/>
      <c r="C901" s="3">
        <f>COUNTIF(Table1[Название организации],Table2[[#This Row],[Название организации]])</f>
        <v>0</v>
      </c>
    </row>
    <row r="902" spans="1:3" x14ac:dyDescent="0.25">
      <c r="A902" s="23"/>
      <c r="B902" s="7"/>
      <c r="C902" s="3">
        <f>COUNTIF(Table1[Название организации],Table2[[#This Row],[Название организации]])</f>
        <v>0</v>
      </c>
    </row>
    <row r="903" spans="1:3" x14ac:dyDescent="0.25">
      <c r="A903" s="23"/>
      <c r="B903" s="7"/>
      <c r="C903" s="3">
        <f>COUNTIF(Table1[Название организации],Table2[[#This Row],[Название организации]])</f>
        <v>0</v>
      </c>
    </row>
    <row r="904" spans="1:3" x14ac:dyDescent="0.25">
      <c r="A904" s="23"/>
      <c r="B904" s="7"/>
      <c r="C904" s="3">
        <f>COUNTIF(Table1[Название организации],Table2[[#This Row],[Название организации]])</f>
        <v>0</v>
      </c>
    </row>
    <row r="905" spans="1:3" x14ac:dyDescent="0.25">
      <c r="A905" s="23"/>
      <c r="B905" s="7"/>
      <c r="C905" s="3">
        <f>COUNTIF(Table1[Название организации],Table2[[#This Row],[Название организации]])</f>
        <v>0</v>
      </c>
    </row>
    <row r="906" spans="1:3" x14ac:dyDescent="0.25">
      <c r="A906" s="23"/>
      <c r="B906" s="7"/>
      <c r="C906" s="3">
        <f>COUNTIF(Table1[Название организации],Table2[[#This Row],[Название организации]])</f>
        <v>0</v>
      </c>
    </row>
    <row r="907" spans="1:3" x14ac:dyDescent="0.25">
      <c r="A907" s="23"/>
      <c r="B907" s="7"/>
      <c r="C907" s="3">
        <f>COUNTIF(Table1[Название организации],Table2[[#This Row],[Название организации]])</f>
        <v>0</v>
      </c>
    </row>
    <row r="908" spans="1:3" x14ac:dyDescent="0.25">
      <c r="A908" s="23"/>
      <c r="B908" s="7"/>
      <c r="C908" s="3">
        <f>COUNTIF(Table1[Название организации],Table2[[#This Row],[Название организации]])</f>
        <v>0</v>
      </c>
    </row>
    <row r="909" spans="1:3" x14ac:dyDescent="0.25">
      <c r="A909" s="23"/>
      <c r="B909" s="7"/>
      <c r="C909" s="3">
        <f>COUNTIF(Table1[Название организации],Table2[[#This Row],[Название организации]])</f>
        <v>0</v>
      </c>
    </row>
    <row r="910" spans="1:3" x14ac:dyDescent="0.25">
      <c r="A910" s="23"/>
      <c r="B910" s="7"/>
      <c r="C910" s="3">
        <f>COUNTIF(Table1[Название организации],Table2[[#This Row],[Название организации]])</f>
        <v>0</v>
      </c>
    </row>
    <row r="911" spans="1:3" x14ac:dyDescent="0.25">
      <c r="A911" s="23"/>
      <c r="B911" s="7"/>
      <c r="C911" s="3">
        <f>COUNTIF(Table1[Название организации],Table2[[#This Row],[Название организации]])</f>
        <v>0</v>
      </c>
    </row>
    <row r="912" spans="1:3" x14ac:dyDescent="0.25">
      <c r="A912" s="23"/>
      <c r="B912" s="7"/>
      <c r="C912" s="3">
        <f>COUNTIF(Table1[Название организации],Table2[[#This Row],[Название организации]])</f>
        <v>0</v>
      </c>
    </row>
    <row r="913" spans="1:3" x14ac:dyDescent="0.25">
      <c r="A913" s="23"/>
      <c r="B913" s="7"/>
      <c r="C913" s="3">
        <f>COUNTIF(Table1[Название организации],Table2[[#This Row],[Название организации]])</f>
        <v>0</v>
      </c>
    </row>
    <row r="914" spans="1:3" x14ac:dyDescent="0.25">
      <c r="A914" s="23"/>
      <c r="B914" s="7"/>
      <c r="C914" s="3">
        <f>COUNTIF(Table1[Название организации],Table2[[#This Row],[Название организации]])</f>
        <v>0</v>
      </c>
    </row>
    <row r="915" spans="1:3" x14ac:dyDescent="0.25">
      <c r="A915" s="23"/>
      <c r="B915" s="7"/>
      <c r="C915" s="3">
        <f>COUNTIF(Table1[Название организации],Table2[[#This Row],[Название организации]])</f>
        <v>0</v>
      </c>
    </row>
    <row r="916" spans="1:3" x14ac:dyDescent="0.25">
      <c r="A916" s="23"/>
      <c r="B916" s="7"/>
      <c r="C916" s="3">
        <f>COUNTIF(Table1[Название организации],Table2[[#This Row],[Название организации]])</f>
        <v>0</v>
      </c>
    </row>
    <row r="917" spans="1:3" x14ac:dyDescent="0.25">
      <c r="A917" s="23"/>
      <c r="B917" s="7"/>
      <c r="C917" s="3">
        <f>COUNTIF(Table1[Название организации],Table2[[#This Row],[Название организации]])</f>
        <v>0</v>
      </c>
    </row>
    <row r="918" spans="1:3" x14ac:dyDescent="0.25">
      <c r="A918" s="23"/>
      <c r="B918" s="7"/>
      <c r="C918" s="3">
        <f>COUNTIF(Table1[Название организации],Table2[[#This Row],[Название организации]])</f>
        <v>0</v>
      </c>
    </row>
    <row r="919" spans="1:3" x14ac:dyDescent="0.25">
      <c r="A919" s="23"/>
      <c r="B919" s="7"/>
      <c r="C919" s="3">
        <f>COUNTIF(Table1[Название организации],Table2[[#This Row],[Название организации]])</f>
        <v>0</v>
      </c>
    </row>
    <row r="920" spans="1:3" x14ac:dyDescent="0.25">
      <c r="A920" s="23"/>
      <c r="B920" s="7"/>
      <c r="C920" s="3">
        <f>COUNTIF(Table1[Название организации],Table2[[#This Row],[Название организации]])</f>
        <v>0</v>
      </c>
    </row>
    <row r="921" spans="1:3" x14ac:dyDescent="0.25">
      <c r="A921" s="23"/>
      <c r="B921" s="7"/>
      <c r="C921" s="3">
        <f>COUNTIF(Table1[Название организации],Table2[[#This Row],[Название организации]])</f>
        <v>0</v>
      </c>
    </row>
    <row r="922" spans="1:3" x14ac:dyDescent="0.25">
      <c r="A922" s="23"/>
      <c r="B922" s="7"/>
      <c r="C922" s="3">
        <f>COUNTIF(Table1[Название организации],Table2[[#This Row],[Название организации]])</f>
        <v>0</v>
      </c>
    </row>
    <row r="923" spans="1:3" x14ac:dyDescent="0.25">
      <c r="A923" s="23"/>
      <c r="B923" s="7"/>
      <c r="C923" s="3">
        <f>COUNTIF(Table1[Название организации],Table2[[#This Row],[Название организации]])</f>
        <v>0</v>
      </c>
    </row>
    <row r="924" spans="1:3" x14ac:dyDescent="0.25">
      <c r="A924" s="23"/>
      <c r="B924" s="7"/>
      <c r="C924" s="3">
        <f>COUNTIF(Table1[Название организации],Table2[[#This Row],[Название организации]])</f>
        <v>0</v>
      </c>
    </row>
    <row r="925" spans="1:3" x14ac:dyDescent="0.25">
      <c r="A925" s="23"/>
      <c r="B925" s="7"/>
      <c r="C925" s="3">
        <f>COUNTIF(Table1[Название организации],Table2[[#This Row],[Название организации]])</f>
        <v>0</v>
      </c>
    </row>
    <row r="926" spans="1:3" x14ac:dyDescent="0.25">
      <c r="A926" s="23"/>
      <c r="B926" s="7"/>
      <c r="C926" s="3">
        <f>COUNTIF(Table1[Название организации],Table2[[#This Row],[Название организации]])</f>
        <v>0</v>
      </c>
    </row>
    <row r="927" spans="1:3" x14ac:dyDescent="0.25">
      <c r="A927" s="23"/>
      <c r="B927" s="7"/>
      <c r="C927" s="3">
        <f>COUNTIF(Table1[Название организации],Table2[[#This Row],[Название организации]])</f>
        <v>0</v>
      </c>
    </row>
    <row r="928" spans="1:3" x14ac:dyDescent="0.25">
      <c r="A928" s="23"/>
      <c r="B928" s="7"/>
      <c r="C928" s="3">
        <f>COUNTIF(Table1[Название организации],Table2[[#This Row],[Название организации]])</f>
        <v>0</v>
      </c>
    </row>
    <row r="929" spans="1:3" x14ac:dyDescent="0.25">
      <c r="A929" s="23"/>
      <c r="B929" s="7"/>
      <c r="C929" s="3">
        <f>COUNTIF(Table1[Название организации],Table2[[#This Row],[Название организации]])</f>
        <v>0</v>
      </c>
    </row>
    <row r="930" spans="1:3" x14ac:dyDescent="0.25">
      <c r="A930" s="23"/>
      <c r="B930" s="7"/>
      <c r="C930" s="3">
        <f>COUNTIF(Table1[Название организации],Table2[[#This Row],[Название организации]])</f>
        <v>0</v>
      </c>
    </row>
    <row r="931" spans="1:3" x14ac:dyDescent="0.25">
      <c r="A931" s="23"/>
      <c r="B931" s="7"/>
      <c r="C931" s="3">
        <f>COUNTIF(Table1[Название организации],Table2[[#This Row],[Название организации]])</f>
        <v>0</v>
      </c>
    </row>
    <row r="932" spans="1:3" x14ac:dyDescent="0.25">
      <c r="A932" s="23"/>
      <c r="B932" s="7"/>
      <c r="C932" s="3">
        <f>COUNTIF(Table1[Название организации],Table2[[#This Row],[Название организации]])</f>
        <v>0</v>
      </c>
    </row>
    <row r="933" spans="1:3" x14ac:dyDescent="0.25">
      <c r="A933" s="23"/>
      <c r="B933" s="7"/>
      <c r="C933" s="3">
        <f>COUNTIF(Table1[Название организации],Table2[[#This Row],[Название организации]])</f>
        <v>0</v>
      </c>
    </row>
    <row r="934" spans="1:3" x14ac:dyDescent="0.25">
      <c r="A934" s="23"/>
      <c r="B934" s="7"/>
      <c r="C934" s="3">
        <f>COUNTIF(Table1[Название организации],Table2[[#This Row],[Название организации]])</f>
        <v>0</v>
      </c>
    </row>
    <row r="935" spans="1:3" x14ac:dyDescent="0.25">
      <c r="A935" s="23"/>
      <c r="B935" s="7"/>
      <c r="C935" s="3">
        <f>COUNTIF(Table1[Название организации],Table2[[#This Row],[Название организации]])</f>
        <v>0</v>
      </c>
    </row>
    <row r="936" spans="1:3" x14ac:dyDescent="0.25">
      <c r="A936" s="23"/>
      <c r="B936" s="7"/>
      <c r="C936" s="3">
        <f>COUNTIF(Table1[Название организации],Table2[[#This Row],[Название организации]])</f>
        <v>0</v>
      </c>
    </row>
    <row r="937" spans="1:3" x14ac:dyDescent="0.25">
      <c r="A937" s="23"/>
      <c r="B937" s="7"/>
      <c r="C937" s="3">
        <f>COUNTIF(Table1[Название организации],Table2[[#This Row],[Название организации]])</f>
        <v>0</v>
      </c>
    </row>
    <row r="938" spans="1:3" x14ac:dyDescent="0.25">
      <c r="A938" s="23"/>
      <c r="B938" s="7"/>
      <c r="C938" s="3">
        <f>COUNTIF(Table1[Название организации],Table2[[#This Row],[Название организации]])</f>
        <v>0</v>
      </c>
    </row>
    <row r="939" spans="1:3" x14ac:dyDescent="0.25">
      <c r="A939" s="23"/>
      <c r="B939" s="7"/>
      <c r="C939" s="3">
        <f>COUNTIF(Table1[Название организации],Table2[[#This Row],[Название организации]])</f>
        <v>0</v>
      </c>
    </row>
    <row r="940" spans="1:3" x14ac:dyDescent="0.25">
      <c r="A940" s="23"/>
      <c r="B940" s="7"/>
      <c r="C940" s="3">
        <f>COUNTIF(Table1[Название организации],Table2[[#This Row],[Название организации]])</f>
        <v>0</v>
      </c>
    </row>
    <row r="941" spans="1:3" x14ac:dyDescent="0.25">
      <c r="A941" s="23"/>
      <c r="B941" s="7"/>
      <c r="C941" s="3">
        <f>COUNTIF(Table1[Название организации],Table2[[#This Row],[Название организации]])</f>
        <v>0</v>
      </c>
    </row>
    <row r="942" spans="1:3" x14ac:dyDescent="0.25">
      <c r="A942" s="23"/>
      <c r="B942" s="7"/>
      <c r="C942" s="3">
        <f>COUNTIF(Table1[Название организации],Table2[[#This Row],[Название организации]])</f>
        <v>0</v>
      </c>
    </row>
    <row r="943" spans="1:3" x14ac:dyDescent="0.25">
      <c r="A943" s="23"/>
      <c r="B943" s="7"/>
      <c r="C943" s="3">
        <f>COUNTIF(Table1[Название организации],Table2[[#This Row],[Название организации]])</f>
        <v>0</v>
      </c>
    </row>
    <row r="944" spans="1:3" x14ac:dyDescent="0.25">
      <c r="A944" s="23"/>
      <c r="B944" s="7"/>
      <c r="C944" s="3">
        <f>COUNTIF(Table1[Название организации],Table2[[#This Row],[Название организации]])</f>
        <v>0</v>
      </c>
    </row>
    <row r="945" spans="1:3" x14ac:dyDescent="0.25">
      <c r="A945" s="23"/>
      <c r="B945" s="7"/>
      <c r="C945" s="3">
        <f>COUNTIF(Table1[Название организации],Table2[[#This Row],[Название организации]])</f>
        <v>0</v>
      </c>
    </row>
    <row r="946" spans="1:3" x14ac:dyDescent="0.25">
      <c r="A946" s="23"/>
      <c r="B946" s="7"/>
      <c r="C946" s="3">
        <f>COUNTIF(Table1[Название организации],Table2[[#This Row],[Название организации]])</f>
        <v>0</v>
      </c>
    </row>
    <row r="947" spans="1:3" x14ac:dyDescent="0.25">
      <c r="A947" s="23"/>
      <c r="B947" s="7"/>
      <c r="C947" s="3">
        <f>COUNTIF(Table1[Название организации],Table2[[#This Row],[Название организации]])</f>
        <v>0</v>
      </c>
    </row>
    <row r="948" spans="1:3" x14ac:dyDescent="0.25">
      <c r="A948" s="23"/>
      <c r="B948" s="7"/>
      <c r="C948" s="3">
        <f>COUNTIF(Table1[Название организации],Table2[[#This Row],[Название организации]])</f>
        <v>0</v>
      </c>
    </row>
    <row r="949" spans="1:3" x14ac:dyDescent="0.25">
      <c r="A949" s="23"/>
      <c r="B949" s="7"/>
      <c r="C949" s="3">
        <f>COUNTIF(Table1[Название организации],Table2[[#This Row],[Название организации]])</f>
        <v>0</v>
      </c>
    </row>
    <row r="950" spans="1:3" x14ac:dyDescent="0.25">
      <c r="A950" s="23"/>
      <c r="B950" s="7"/>
      <c r="C950" s="3">
        <f>COUNTIF(Table1[Название организации],Table2[[#This Row],[Название организации]])</f>
        <v>0</v>
      </c>
    </row>
    <row r="951" spans="1:3" x14ac:dyDescent="0.25">
      <c r="A951" s="23"/>
      <c r="B951" s="7"/>
      <c r="C951" s="3">
        <f>COUNTIF(Table1[Название организации],Table2[[#This Row],[Название организации]])</f>
        <v>0</v>
      </c>
    </row>
    <row r="952" spans="1:3" x14ac:dyDescent="0.25">
      <c r="A952" s="23"/>
      <c r="B952" s="7"/>
      <c r="C952" s="3">
        <f>COUNTIF(Table1[Название организации],Table2[[#This Row],[Название организации]])</f>
        <v>0</v>
      </c>
    </row>
    <row r="953" spans="1:3" x14ac:dyDescent="0.25">
      <c r="A953" s="23"/>
      <c r="B953" s="7"/>
      <c r="C953" s="3">
        <f>COUNTIF(Table1[Название организации],Table2[[#This Row],[Название организации]])</f>
        <v>0</v>
      </c>
    </row>
    <row r="954" spans="1:3" x14ac:dyDescent="0.25">
      <c r="A954" s="23"/>
      <c r="B954" s="7"/>
      <c r="C954" s="3">
        <f>COUNTIF(Table1[Название организации],Table2[[#This Row],[Название организации]])</f>
        <v>0</v>
      </c>
    </row>
    <row r="955" spans="1:3" x14ac:dyDescent="0.25">
      <c r="A955" s="23"/>
      <c r="B955" s="7"/>
      <c r="C955" s="3">
        <f>COUNTIF(Table1[Название организации],Table2[[#This Row],[Название организации]])</f>
        <v>0</v>
      </c>
    </row>
    <row r="956" spans="1:3" x14ac:dyDescent="0.25">
      <c r="A956" s="23"/>
      <c r="B956" s="7"/>
      <c r="C956" s="3">
        <f>COUNTIF(Table1[Название организации],Table2[[#This Row],[Название организации]])</f>
        <v>0</v>
      </c>
    </row>
    <row r="957" spans="1:3" x14ac:dyDescent="0.25">
      <c r="A957" s="23"/>
      <c r="B957" s="7"/>
      <c r="C957" s="3">
        <f>COUNTIF(Table1[Название организации],Table2[[#This Row],[Название организации]])</f>
        <v>0</v>
      </c>
    </row>
    <row r="958" spans="1:3" x14ac:dyDescent="0.25">
      <c r="A958" s="23"/>
      <c r="B958" s="7"/>
      <c r="C958" s="3">
        <f>COUNTIF(Table1[Название организации],Table2[[#This Row],[Название организации]])</f>
        <v>0</v>
      </c>
    </row>
    <row r="959" spans="1:3" x14ac:dyDescent="0.25">
      <c r="A959" s="23"/>
      <c r="B959" s="7"/>
      <c r="C959" s="3">
        <f>COUNTIF(Table1[Название организации],Table2[[#This Row],[Название организации]])</f>
        <v>0</v>
      </c>
    </row>
    <row r="960" spans="1:3" x14ac:dyDescent="0.25">
      <c r="A960" s="23"/>
      <c r="B960" s="7"/>
      <c r="C960" s="3">
        <f>COUNTIF(Table1[Название организации],Table2[[#This Row],[Название организации]])</f>
        <v>0</v>
      </c>
    </row>
    <row r="961" spans="1:3" x14ac:dyDescent="0.25">
      <c r="A961" s="23"/>
      <c r="B961" s="7"/>
      <c r="C961" s="3">
        <f>COUNTIF(Table1[Название организации],Table2[[#This Row],[Название организации]])</f>
        <v>0</v>
      </c>
    </row>
    <row r="962" spans="1:3" x14ac:dyDescent="0.25">
      <c r="A962" s="23"/>
      <c r="B962" s="7"/>
      <c r="C962" s="3">
        <f>COUNTIF(Table1[Название организации],Table2[[#This Row],[Название организации]])</f>
        <v>0</v>
      </c>
    </row>
    <row r="963" spans="1:3" x14ac:dyDescent="0.25">
      <c r="A963" s="23"/>
      <c r="B963" s="7"/>
      <c r="C963" s="3">
        <f>COUNTIF(Table1[Название организации],Table2[[#This Row],[Название организации]])</f>
        <v>0</v>
      </c>
    </row>
    <row r="964" spans="1:3" x14ac:dyDescent="0.25">
      <c r="A964" s="23"/>
      <c r="B964" s="7"/>
      <c r="C964" s="3">
        <f>COUNTIF(Table1[Название организации],Table2[[#This Row],[Название организации]])</f>
        <v>0</v>
      </c>
    </row>
    <row r="965" spans="1:3" x14ac:dyDescent="0.25">
      <c r="A965" s="23"/>
      <c r="B965" s="7"/>
      <c r="C965" s="3">
        <f>COUNTIF(Table1[Название организации],Table2[[#This Row],[Название организации]])</f>
        <v>0</v>
      </c>
    </row>
    <row r="966" spans="1:3" x14ac:dyDescent="0.25">
      <c r="A966" s="23"/>
      <c r="B966" s="7"/>
      <c r="C966" s="3">
        <f>COUNTIF(Table1[Название организации],Table2[[#This Row],[Название организации]])</f>
        <v>0</v>
      </c>
    </row>
    <row r="967" spans="1:3" x14ac:dyDescent="0.25">
      <c r="A967" s="23"/>
      <c r="B967" s="7"/>
      <c r="C967" s="3">
        <f>COUNTIF(Table1[Название организации],Table2[[#This Row],[Название организации]])</f>
        <v>0</v>
      </c>
    </row>
    <row r="968" spans="1:3" x14ac:dyDescent="0.25">
      <c r="A968" s="23"/>
      <c r="B968" s="7"/>
      <c r="C968" s="3">
        <f>COUNTIF(Table1[Название организации],Table2[[#This Row],[Название организации]])</f>
        <v>0</v>
      </c>
    </row>
    <row r="969" spans="1:3" x14ac:dyDescent="0.25">
      <c r="A969" s="23"/>
      <c r="B969" s="7"/>
      <c r="C969" s="3">
        <f>COUNTIF(Table1[Название организации],Table2[[#This Row],[Название организации]])</f>
        <v>0</v>
      </c>
    </row>
    <row r="970" spans="1:3" x14ac:dyDescent="0.25">
      <c r="A970" s="23"/>
      <c r="B970" s="7"/>
      <c r="C970" s="3">
        <f>COUNTIF(Table1[Название организации],Table2[[#This Row],[Название организации]])</f>
        <v>0</v>
      </c>
    </row>
    <row r="971" spans="1:3" x14ac:dyDescent="0.25">
      <c r="A971" s="23"/>
      <c r="B971" s="7"/>
      <c r="C971" s="3">
        <f>COUNTIF(Table1[Название организации],Table2[[#This Row],[Название организации]])</f>
        <v>0</v>
      </c>
    </row>
    <row r="972" spans="1:3" x14ac:dyDescent="0.25">
      <c r="A972" s="23"/>
      <c r="B972" s="7"/>
      <c r="C972" s="3">
        <f>COUNTIF(Table1[Название организации],Table2[[#This Row],[Название организации]])</f>
        <v>0</v>
      </c>
    </row>
    <row r="973" spans="1:3" x14ac:dyDescent="0.25">
      <c r="A973" s="23"/>
      <c r="B973" s="7"/>
      <c r="C973" s="3">
        <f>COUNTIF(Table1[Название организации],Table2[[#This Row],[Название организации]])</f>
        <v>0</v>
      </c>
    </row>
    <row r="974" spans="1:3" x14ac:dyDescent="0.25">
      <c r="A974" s="23"/>
      <c r="B974" s="7"/>
      <c r="C974" s="3">
        <f>COUNTIF(Table1[Название организации],Table2[[#This Row],[Название организации]])</f>
        <v>0</v>
      </c>
    </row>
    <row r="975" spans="1:3" x14ac:dyDescent="0.25">
      <c r="A975" s="23"/>
      <c r="B975" s="7"/>
      <c r="C975" s="3">
        <f>COUNTIF(Table1[Название организации],Table2[[#This Row],[Название организации]])</f>
        <v>0</v>
      </c>
    </row>
    <row r="976" spans="1:3" x14ac:dyDescent="0.25">
      <c r="A976" s="23"/>
      <c r="B976" s="7"/>
      <c r="C976" s="3">
        <f>COUNTIF(Table1[Название организации],Table2[[#This Row],[Название организации]])</f>
        <v>0</v>
      </c>
    </row>
    <row r="977" spans="1:3" x14ac:dyDescent="0.25">
      <c r="A977" s="23"/>
      <c r="B977" s="7"/>
      <c r="C977" s="3">
        <f>COUNTIF(Table1[Название организации],Table2[[#This Row],[Название организации]])</f>
        <v>0</v>
      </c>
    </row>
    <row r="978" spans="1:3" x14ac:dyDescent="0.25">
      <c r="A978" s="23"/>
      <c r="B978" s="7"/>
      <c r="C978" s="3">
        <f>COUNTIF(Table1[Название организации],Table2[[#This Row],[Название организации]])</f>
        <v>0</v>
      </c>
    </row>
    <row r="979" spans="1:3" x14ac:dyDescent="0.25">
      <c r="A979" s="23"/>
      <c r="B979" s="7"/>
      <c r="C979" s="3">
        <f>COUNTIF(Table1[Название организации],Table2[[#This Row],[Название организации]])</f>
        <v>0</v>
      </c>
    </row>
    <row r="980" spans="1:3" x14ac:dyDescent="0.25">
      <c r="A980" s="23"/>
      <c r="B980" s="7"/>
      <c r="C980" s="3">
        <f>COUNTIF(Table1[Название организации],Table2[[#This Row],[Название организации]])</f>
        <v>0</v>
      </c>
    </row>
    <row r="981" spans="1:3" x14ac:dyDescent="0.25">
      <c r="A981" s="23"/>
      <c r="B981" s="7"/>
      <c r="C981" s="3">
        <f>COUNTIF(Table1[Название организации],Table2[[#This Row],[Название организации]])</f>
        <v>0</v>
      </c>
    </row>
    <row r="982" spans="1:3" x14ac:dyDescent="0.25">
      <c r="A982" s="23"/>
      <c r="B982" s="7"/>
      <c r="C982" s="3">
        <f>COUNTIF(Table1[Название организации],Table2[[#This Row],[Название организации]])</f>
        <v>0</v>
      </c>
    </row>
    <row r="983" spans="1:3" x14ac:dyDescent="0.25">
      <c r="A983" s="23"/>
      <c r="B983" s="7"/>
      <c r="C983" s="3">
        <f>COUNTIF(Table1[Название организации],Table2[[#This Row],[Название организации]])</f>
        <v>0</v>
      </c>
    </row>
    <row r="984" spans="1:3" x14ac:dyDescent="0.25">
      <c r="A984" s="23"/>
      <c r="B984" s="7"/>
      <c r="C984" s="3">
        <f>COUNTIF(Table1[Название организации],Table2[[#This Row],[Название организации]])</f>
        <v>0</v>
      </c>
    </row>
    <row r="985" spans="1:3" x14ac:dyDescent="0.25">
      <c r="A985" s="23"/>
      <c r="B985" s="7"/>
      <c r="C985" s="3">
        <f>COUNTIF(Table1[Название организации],Table2[[#This Row],[Название организации]])</f>
        <v>0</v>
      </c>
    </row>
    <row r="986" spans="1:3" x14ac:dyDescent="0.25">
      <c r="A986" s="23"/>
      <c r="B986" s="7"/>
      <c r="C986" s="3">
        <f>COUNTIF(Table1[Название организации],Table2[[#This Row],[Название организации]])</f>
        <v>0</v>
      </c>
    </row>
    <row r="987" spans="1:3" x14ac:dyDescent="0.25">
      <c r="A987" s="23"/>
      <c r="B987" s="7"/>
      <c r="C987" s="3">
        <f>COUNTIF(Table1[Название организации],Table2[[#This Row],[Название организации]])</f>
        <v>0</v>
      </c>
    </row>
    <row r="988" spans="1:3" x14ac:dyDescent="0.25">
      <c r="A988" s="23"/>
      <c r="B988" s="7"/>
      <c r="C988" s="3">
        <f>COUNTIF(Table1[Название организации],Table2[[#This Row],[Название организации]])</f>
        <v>0</v>
      </c>
    </row>
    <row r="989" spans="1:3" x14ac:dyDescent="0.25">
      <c r="A989" s="23"/>
      <c r="B989" s="7"/>
      <c r="C989" s="3">
        <f>COUNTIF(Table1[Название организации],Table2[[#This Row],[Название организации]])</f>
        <v>0</v>
      </c>
    </row>
    <row r="990" spans="1:3" x14ac:dyDescent="0.25">
      <c r="A990" s="23"/>
      <c r="B990" s="7"/>
      <c r="C990" s="3">
        <f>COUNTIF(Table1[Название организации],Table2[[#This Row],[Название организации]])</f>
        <v>0</v>
      </c>
    </row>
    <row r="991" spans="1:3" x14ac:dyDescent="0.25">
      <c r="A991" s="23"/>
      <c r="B991" s="7"/>
      <c r="C991" s="3">
        <f>COUNTIF(Table1[Название организации],Table2[[#This Row],[Название организации]])</f>
        <v>0</v>
      </c>
    </row>
    <row r="992" spans="1:3" x14ac:dyDescent="0.25">
      <c r="A992" s="23"/>
      <c r="B992" s="7"/>
      <c r="C992" s="3">
        <f>COUNTIF(Table1[Название организации],Table2[[#This Row],[Название организации]])</f>
        <v>0</v>
      </c>
    </row>
    <row r="993" spans="1:3" x14ac:dyDescent="0.25">
      <c r="A993" s="23"/>
      <c r="B993" s="7"/>
      <c r="C993" s="3">
        <f>COUNTIF(Table1[Название организации],Table2[[#This Row],[Название организации]])</f>
        <v>0</v>
      </c>
    </row>
    <row r="994" spans="1:3" x14ac:dyDescent="0.25">
      <c r="A994" s="23"/>
      <c r="B994" s="7"/>
      <c r="C994" s="3">
        <f>COUNTIF(Table1[Название организации],Table2[[#This Row],[Название организации]])</f>
        <v>0</v>
      </c>
    </row>
    <row r="995" spans="1:3" x14ac:dyDescent="0.25">
      <c r="A995" s="23"/>
      <c r="B995" s="7"/>
      <c r="C995" s="3">
        <f>COUNTIF(Table1[Название организации],Table2[[#This Row],[Название организации]])</f>
        <v>0</v>
      </c>
    </row>
    <row r="996" spans="1:3" x14ac:dyDescent="0.25">
      <c r="A996" s="23"/>
      <c r="B996" s="7"/>
      <c r="C996" s="3">
        <f>COUNTIF(Table1[Название организации],Table2[[#This Row],[Название организации]])</f>
        <v>0</v>
      </c>
    </row>
    <row r="997" spans="1:3" x14ac:dyDescent="0.25">
      <c r="A997" s="23"/>
      <c r="B997" s="7"/>
      <c r="C997" s="3">
        <f>COUNTIF(Table1[Название организации],Table2[[#This Row],[Название организации]])</f>
        <v>0</v>
      </c>
    </row>
    <row r="998" spans="1:3" x14ac:dyDescent="0.25">
      <c r="A998" s="23"/>
      <c r="B998" s="7"/>
      <c r="C998" s="3">
        <f>COUNTIF(Table1[Название организации],Table2[[#This Row],[Название организации]])</f>
        <v>0</v>
      </c>
    </row>
    <row r="999" spans="1:3" x14ac:dyDescent="0.25">
      <c r="A999" s="23"/>
      <c r="B999" s="7"/>
      <c r="C999" s="3">
        <f>COUNTIF(Table1[Название организации],Table2[[#This Row],[Название организации]])</f>
        <v>0</v>
      </c>
    </row>
    <row r="1000" spans="1:3" x14ac:dyDescent="0.25">
      <c r="A1000" s="23"/>
      <c r="B1000" s="7"/>
      <c r="C1000" s="3">
        <f>COUNTIF(Table1[Название организации],Table2[[#This Row],[Название организации]])</f>
        <v>0</v>
      </c>
    </row>
    <row r="1001" spans="1:3" x14ac:dyDescent="0.25">
      <c r="A1001" s="23"/>
      <c r="B1001" s="7"/>
      <c r="C1001" s="3">
        <f>COUNTIF(Table1[Название организации],Table2[[#This Row],[Название организации]])</f>
        <v>0</v>
      </c>
    </row>
    <row r="1002" spans="1:3" x14ac:dyDescent="0.25">
      <c r="A1002" s="23"/>
      <c r="B1002" s="7"/>
      <c r="C1002" s="3">
        <f>COUNTIF(Table1[Название организации],Table2[[#This Row],[Название организации]])</f>
        <v>0</v>
      </c>
    </row>
    <row r="1003" spans="1:3" x14ac:dyDescent="0.25">
      <c r="A1003" s="23"/>
      <c r="B1003" s="7"/>
      <c r="C1003" s="3">
        <f>COUNTIF(Table1[Название организации],Table2[[#This Row],[Название организации]])</f>
        <v>0</v>
      </c>
    </row>
    <row r="1004" spans="1:3" x14ac:dyDescent="0.25">
      <c r="A1004" s="23"/>
      <c r="B1004" s="7"/>
      <c r="C1004" s="3">
        <f>COUNTIF(Table1[Название организации],Table2[[#This Row],[Название организации]])</f>
        <v>0</v>
      </c>
    </row>
    <row r="1005" spans="1:3" x14ac:dyDescent="0.25">
      <c r="A1005" s="23"/>
      <c r="B1005" s="7"/>
      <c r="C1005" s="3">
        <f>COUNTIF(Table1[Название организации],Table2[[#This Row],[Название организации]])</f>
        <v>0</v>
      </c>
    </row>
    <row r="1006" spans="1:3" x14ac:dyDescent="0.25">
      <c r="A1006" s="23"/>
      <c r="B1006" s="7"/>
      <c r="C1006" s="3">
        <f>COUNTIF(Table1[Название организации],Table2[[#This Row],[Название организации]])</f>
        <v>0</v>
      </c>
    </row>
    <row r="1007" spans="1:3" x14ac:dyDescent="0.25">
      <c r="A1007" s="23"/>
      <c r="B1007" s="7"/>
      <c r="C1007" s="3">
        <f>COUNTIF(Table1[Название организации],Table2[[#This Row],[Название организации]])</f>
        <v>0</v>
      </c>
    </row>
    <row r="1008" spans="1:3" x14ac:dyDescent="0.25">
      <c r="A1008" s="23"/>
      <c r="B1008" s="7"/>
      <c r="C1008" s="3">
        <f>COUNTIF(Table1[Название организации],Table2[[#This Row],[Название организации]])</f>
        <v>0</v>
      </c>
    </row>
    <row r="1009" spans="1:3" x14ac:dyDescent="0.25">
      <c r="A1009" s="23"/>
      <c r="B1009" s="7"/>
      <c r="C1009" s="3">
        <f>COUNTIF(Table1[Название организации],Table2[[#This Row],[Название организации]])</f>
        <v>0</v>
      </c>
    </row>
    <row r="1010" spans="1:3" x14ac:dyDescent="0.25">
      <c r="A1010" s="23"/>
      <c r="B1010" s="7"/>
      <c r="C1010" s="3">
        <f>COUNTIF(Table1[Название организации],Table2[[#This Row],[Название организации]])</f>
        <v>0</v>
      </c>
    </row>
    <row r="1011" spans="1:3" x14ac:dyDescent="0.25">
      <c r="A1011" s="23"/>
      <c r="B1011" s="7"/>
      <c r="C1011" s="3">
        <f>COUNTIF(Table1[Название организации],Table2[[#This Row],[Название организации]])</f>
        <v>0</v>
      </c>
    </row>
    <row r="1012" spans="1:3" x14ac:dyDescent="0.25">
      <c r="A1012" s="23"/>
      <c r="B1012" s="7"/>
      <c r="C1012" s="3">
        <f>COUNTIF(Table1[Название организации],Table2[[#This Row],[Название организации]])</f>
        <v>0</v>
      </c>
    </row>
    <row r="1013" spans="1:3" x14ac:dyDescent="0.25">
      <c r="A1013" s="23"/>
      <c r="B1013" s="7"/>
      <c r="C1013" s="3">
        <f>COUNTIF(Table1[Название организации],Table2[[#This Row],[Название организации]])</f>
        <v>0</v>
      </c>
    </row>
    <row r="1014" spans="1:3" x14ac:dyDescent="0.25">
      <c r="A1014" s="23"/>
      <c r="B1014" s="7"/>
      <c r="C1014" s="3">
        <f>COUNTIF(Table1[Название организации],Table2[[#This Row],[Название организации]])</f>
        <v>0</v>
      </c>
    </row>
    <row r="1015" spans="1:3" x14ac:dyDescent="0.25">
      <c r="A1015" s="23"/>
      <c r="B1015" s="7"/>
      <c r="C1015" s="3">
        <f>COUNTIF(Table1[Название организации],Table2[[#This Row],[Название организации]])</f>
        <v>0</v>
      </c>
    </row>
    <row r="1016" spans="1:3" x14ac:dyDescent="0.25">
      <c r="A1016" s="23"/>
      <c r="B1016" s="7"/>
      <c r="C1016" s="3">
        <f>COUNTIF(Table1[Название организации],Table2[[#This Row],[Название организации]])</f>
        <v>0</v>
      </c>
    </row>
    <row r="1017" spans="1:3" x14ac:dyDescent="0.25">
      <c r="A1017" s="23"/>
      <c r="B1017" s="7"/>
      <c r="C1017" s="3">
        <f>COUNTIF(Table1[Название организации],Table2[[#This Row],[Название организации]])</f>
        <v>0</v>
      </c>
    </row>
    <row r="1018" spans="1:3" x14ac:dyDescent="0.25">
      <c r="A1018" s="23"/>
      <c r="B1018" s="7"/>
      <c r="C1018" s="3">
        <f>COUNTIF(Table1[Название организации],Table2[[#This Row],[Название организации]])</f>
        <v>0</v>
      </c>
    </row>
    <row r="1019" spans="1:3" x14ac:dyDescent="0.25">
      <c r="A1019" s="23"/>
      <c r="B1019" s="7"/>
      <c r="C1019" s="3">
        <f>COUNTIF(Table1[Название организации],Table2[[#This Row],[Название организации]])</f>
        <v>0</v>
      </c>
    </row>
    <row r="1020" spans="1:3" x14ac:dyDescent="0.25">
      <c r="A1020" s="23"/>
      <c r="B1020" s="7"/>
      <c r="C1020" s="3">
        <f>COUNTIF(Table1[Название организации],Table2[[#This Row],[Название организации]])</f>
        <v>0</v>
      </c>
    </row>
    <row r="1021" spans="1:3" x14ac:dyDescent="0.25">
      <c r="A1021" s="23"/>
      <c r="B1021" s="7"/>
      <c r="C1021" s="3">
        <f>COUNTIF(Table1[Название организации],Table2[[#This Row],[Название организации]])</f>
        <v>0</v>
      </c>
    </row>
    <row r="1022" spans="1:3" x14ac:dyDescent="0.25">
      <c r="A1022" s="23"/>
      <c r="B1022" s="7"/>
      <c r="C1022" s="3">
        <f>COUNTIF(Table1[Название организации],Table2[[#This Row],[Название организации]])</f>
        <v>0</v>
      </c>
    </row>
    <row r="1023" spans="1:3" x14ac:dyDescent="0.25">
      <c r="A1023" s="23"/>
      <c r="B1023" s="7"/>
      <c r="C1023" s="3">
        <f>COUNTIF(Table1[Название организации],Table2[[#This Row],[Название организации]])</f>
        <v>0</v>
      </c>
    </row>
    <row r="1024" spans="1:3" x14ac:dyDescent="0.25">
      <c r="A1024" s="23"/>
      <c r="B1024" s="7"/>
      <c r="C1024" s="3">
        <f>COUNTIF(Table1[Название организации],Table2[[#This Row],[Название организации]])</f>
        <v>0</v>
      </c>
    </row>
    <row r="1025" spans="1:3" x14ac:dyDescent="0.25">
      <c r="A1025" s="23"/>
      <c r="B1025" s="7"/>
      <c r="C1025" s="3">
        <f>COUNTIF(Table1[Название организации],Table2[[#This Row],[Название организации]])</f>
        <v>0</v>
      </c>
    </row>
    <row r="1026" spans="1:3" x14ac:dyDescent="0.25">
      <c r="A1026" s="23"/>
      <c r="B1026" s="7"/>
      <c r="C1026" s="3">
        <f>COUNTIF(Table1[Название организации],Table2[[#This Row],[Название организации]])</f>
        <v>0</v>
      </c>
    </row>
    <row r="1027" spans="1:3" x14ac:dyDescent="0.25">
      <c r="A1027" s="23"/>
      <c r="B1027" s="7"/>
      <c r="C1027" s="3">
        <f>COUNTIF(Table1[Название организации],Table2[[#This Row],[Название организации]])</f>
        <v>0</v>
      </c>
    </row>
    <row r="1028" spans="1:3" x14ac:dyDescent="0.25">
      <c r="A1028" s="23"/>
      <c r="B1028" s="7"/>
      <c r="C1028" s="3">
        <f>COUNTIF(Table1[Название организации],Table2[[#This Row],[Название организации]])</f>
        <v>0</v>
      </c>
    </row>
    <row r="1029" spans="1:3" x14ac:dyDescent="0.25">
      <c r="A1029" s="23"/>
      <c r="B1029" s="7"/>
      <c r="C1029" s="3">
        <f>COUNTIF(Table1[Название организации],Table2[[#This Row],[Название организации]])</f>
        <v>0</v>
      </c>
    </row>
    <row r="1030" spans="1:3" x14ac:dyDescent="0.25">
      <c r="A1030" s="23"/>
      <c r="B1030" s="7"/>
      <c r="C1030" s="3">
        <f>COUNTIF(Table1[Название организации],Table2[[#This Row],[Название организации]])</f>
        <v>0</v>
      </c>
    </row>
    <row r="1031" spans="1:3" x14ac:dyDescent="0.25">
      <c r="A1031" s="23"/>
      <c r="B1031" s="7"/>
      <c r="C1031" s="3">
        <f>COUNTIF(Table1[Название организации],Table2[[#This Row],[Название организации]])</f>
        <v>0</v>
      </c>
    </row>
    <row r="1032" spans="1:3" x14ac:dyDescent="0.25">
      <c r="A1032" s="23"/>
      <c r="B1032" s="7"/>
      <c r="C1032" s="3">
        <f>COUNTIF(Table1[Название организации],Table2[[#This Row],[Название организации]])</f>
        <v>0</v>
      </c>
    </row>
    <row r="1033" spans="1:3" x14ac:dyDescent="0.25">
      <c r="A1033" s="23"/>
      <c r="B1033" s="7"/>
      <c r="C1033" s="3">
        <f>COUNTIF(Table1[Название организации],Table2[[#This Row],[Название организации]])</f>
        <v>0</v>
      </c>
    </row>
    <row r="1034" spans="1:3" x14ac:dyDescent="0.25">
      <c r="A1034" s="23"/>
      <c r="B1034" s="7"/>
      <c r="C1034" s="3">
        <f>COUNTIF(Table1[Название организации],Table2[[#This Row],[Название организации]])</f>
        <v>0</v>
      </c>
    </row>
    <row r="1035" spans="1:3" x14ac:dyDescent="0.25">
      <c r="A1035" s="23"/>
      <c r="B1035" s="7"/>
      <c r="C1035" s="3">
        <f>COUNTIF(Table1[Название организации],Table2[[#This Row],[Название организации]])</f>
        <v>0</v>
      </c>
    </row>
    <row r="1036" spans="1:3" x14ac:dyDescent="0.25">
      <c r="A1036" s="23"/>
      <c r="B1036" s="7"/>
      <c r="C1036" s="3">
        <f>COUNTIF(Table1[Название организации],Table2[[#This Row],[Название организации]])</f>
        <v>0</v>
      </c>
    </row>
    <row r="1037" spans="1:3" x14ac:dyDescent="0.25">
      <c r="A1037" s="23"/>
      <c r="B1037" s="7"/>
      <c r="C1037" s="3">
        <f>COUNTIF(Table1[Название организации],Table2[[#This Row],[Название организации]])</f>
        <v>0</v>
      </c>
    </row>
    <row r="1038" spans="1:3" x14ac:dyDescent="0.25">
      <c r="A1038" s="23"/>
      <c r="B1038" s="7"/>
      <c r="C1038" s="3">
        <f>COUNTIF(Table1[Название организации],Table2[[#This Row],[Название организации]])</f>
        <v>0</v>
      </c>
    </row>
    <row r="1039" spans="1:3" x14ac:dyDescent="0.25">
      <c r="A1039" s="23"/>
      <c r="B1039" s="7"/>
      <c r="C1039" s="3">
        <f>COUNTIF(Table1[Название организации],Table2[[#This Row],[Название организации]])</f>
        <v>0</v>
      </c>
    </row>
    <row r="1040" spans="1:3" x14ac:dyDescent="0.25">
      <c r="A1040" s="23"/>
      <c r="B1040" s="7"/>
      <c r="C1040" s="3">
        <f>COUNTIF(Table1[Название организации],Table2[[#This Row],[Название организации]])</f>
        <v>0</v>
      </c>
    </row>
    <row r="1041" spans="1:3" x14ac:dyDescent="0.25">
      <c r="A1041" s="23"/>
      <c r="B1041" s="7"/>
      <c r="C1041" s="3">
        <f>COUNTIF(Table1[Название организации],Table2[[#This Row],[Название организации]])</f>
        <v>0</v>
      </c>
    </row>
    <row r="1042" spans="1:3" x14ac:dyDescent="0.25">
      <c r="A1042" s="23"/>
      <c r="B1042" s="7"/>
      <c r="C1042" s="3">
        <f>COUNTIF(Table1[Название организации],Table2[[#This Row],[Название организации]])</f>
        <v>0</v>
      </c>
    </row>
    <row r="1043" spans="1:3" x14ac:dyDescent="0.25">
      <c r="A1043" s="23"/>
      <c r="B1043" s="7"/>
      <c r="C1043" s="3">
        <f>COUNTIF(Table1[Название организации],Table2[[#This Row],[Название организации]])</f>
        <v>0</v>
      </c>
    </row>
    <row r="1044" spans="1:3" x14ac:dyDescent="0.25">
      <c r="A1044" s="23"/>
      <c r="B1044" s="7"/>
      <c r="C1044" s="3">
        <f>COUNTIF(Table1[Название организации],Table2[[#This Row],[Название организации]])</f>
        <v>0</v>
      </c>
    </row>
    <row r="1045" spans="1:3" x14ac:dyDescent="0.25">
      <c r="A1045" s="23"/>
      <c r="B1045" s="7"/>
      <c r="C1045" s="3">
        <f>COUNTIF(Table1[Название организации],Table2[[#This Row],[Название организации]])</f>
        <v>0</v>
      </c>
    </row>
    <row r="1046" spans="1:3" x14ac:dyDescent="0.25">
      <c r="A1046" s="23"/>
      <c r="B1046" s="7"/>
      <c r="C1046" s="3">
        <f>COUNTIF(Table1[Название организации],Table2[[#This Row],[Название организации]])</f>
        <v>0</v>
      </c>
    </row>
    <row r="1047" spans="1:3" x14ac:dyDescent="0.25">
      <c r="A1047" s="23"/>
      <c r="B1047" s="7"/>
      <c r="C1047" s="3">
        <f>COUNTIF(Table1[Название организации],Table2[[#This Row],[Название организации]])</f>
        <v>0</v>
      </c>
    </row>
    <row r="1048" spans="1:3" x14ac:dyDescent="0.25">
      <c r="A1048" s="23"/>
      <c r="B1048" s="7"/>
      <c r="C1048" s="3">
        <f>COUNTIF(Table1[Название организации],Table2[[#This Row],[Название организации]])</f>
        <v>0</v>
      </c>
    </row>
    <row r="1049" spans="1:3" x14ac:dyDescent="0.25">
      <c r="A1049" s="23"/>
      <c r="B1049" s="7"/>
      <c r="C1049" s="3">
        <f>COUNTIF(Table1[Название организации],Table2[[#This Row],[Название организации]])</f>
        <v>0</v>
      </c>
    </row>
    <row r="1050" spans="1:3" x14ac:dyDescent="0.25">
      <c r="A1050" s="23"/>
      <c r="B1050" s="7"/>
      <c r="C1050" s="3">
        <f>COUNTIF(Table1[Название организации],Table2[[#This Row],[Название организации]])</f>
        <v>0</v>
      </c>
    </row>
    <row r="1051" spans="1:3" x14ac:dyDescent="0.25">
      <c r="A1051" s="23"/>
      <c r="B1051" s="7"/>
      <c r="C1051" s="3">
        <f>COUNTIF(Table1[Название организации],Table2[[#This Row],[Название организации]])</f>
        <v>0</v>
      </c>
    </row>
    <row r="1052" spans="1:3" x14ac:dyDescent="0.25">
      <c r="A1052" s="23"/>
      <c r="B1052" s="7"/>
      <c r="C1052" s="3">
        <f>COUNTIF(Table1[Название организации],Table2[[#This Row],[Название организации]])</f>
        <v>0</v>
      </c>
    </row>
    <row r="1053" spans="1:3" x14ac:dyDescent="0.25">
      <c r="A1053" s="23"/>
      <c r="B1053" s="7"/>
      <c r="C1053" s="3">
        <f>COUNTIF(Table1[Название организации],Table2[[#This Row],[Название организации]])</f>
        <v>0</v>
      </c>
    </row>
    <row r="1054" spans="1:3" x14ac:dyDescent="0.25">
      <c r="A1054" s="23"/>
      <c r="B1054" s="7"/>
      <c r="C1054" s="3">
        <f>COUNTIF(Table1[Название организации],Table2[[#This Row],[Название организации]])</f>
        <v>0</v>
      </c>
    </row>
    <row r="1055" spans="1:3" x14ac:dyDescent="0.25">
      <c r="A1055" s="23"/>
      <c r="B1055" s="7"/>
      <c r="C1055" s="3">
        <f>COUNTIF(Table1[Название организации],Table2[[#This Row],[Название организации]])</f>
        <v>0</v>
      </c>
    </row>
    <row r="1056" spans="1:3" x14ac:dyDescent="0.25">
      <c r="A1056" s="23"/>
      <c r="B1056" s="7"/>
      <c r="C1056" s="3">
        <f>COUNTIF(Table1[Название организации],Table2[[#This Row],[Название организации]])</f>
        <v>0</v>
      </c>
    </row>
    <row r="1057" spans="1:3" x14ac:dyDescent="0.25">
      <c r="A1057" s="23"/>
      <c r="B1057" s="7"/>
      <c r="C1057" s="3">
        <f>COUNTIF(Table1[Название организации],Table2[[#This Row],[Название организации]])</f>
        <v>0</v>
      </c>
    </row>
    <row r="1058" spans="1:3" x14ac:dyDescent="0.25">
      <c r="A1058" s="23"/>
      <c r="B1058" s="7"/>
      <c r="C1058" s="3">
        <f>COUNTIF(Table1[Название организации],Table2[[#This Row],[Название организации]])</f>
        <v>0</v>
      </c>
    </row>
    <row r="1059" spans="1:3" x14ac:dyDescent="0.25">
      <c r="A1059" s="23"/>
      <c r="B1059" s="7"/>
      <c r="C1059" s="3">
        <f>COUNTIF(Table1[Название организации],Table2[[#This Row],[Название организации]])</f>
        <v>0</v>
      </c>
    </row>
    <row r="1060" spans="1:3" x14ac:dyDescent="0.25">
      <c r="A1060" s="23"/>
      <c r="B1060" s="7"/>
      <c r="C1060" s="3">
        <f>COUNTIF(Table1[Название организации],Table2[[#This Row],[Название организации]])</f>
        <v>0</v>
      </c>
    </row>
    <row r="1061" spans="1:3" x14ac:dyDescent="0.25">
      <c r="A1061" s="23"/>
      <c r="B1061" s="7"/>
      <c r="C1061" s="3">
        <f>COUNTIF(Table1[Название организации],Table2[[#This Row],[Название организации]])</f>
        <v>0</v>
      </c>
    </row>
    <row r="1062" spans="1:3" x14ac:dyDescent="0.25">
      <c r="A1062" s="23"/>
      <c r="B1062" s="7"/>
      <c r="C1062" s="3">
        <f>COUNTIF(Table1[Название организации],Table2[[#This Row],[Название организации]])</f>
        <v>0</v>
      </c>
    </row>
    <row r="1063" spans="1:3" x14ac:dyDescent="0.25">
      <c r="A1063" s="23"/>
      <c r="B1063" s="7"/>
      <c r="C1063" s="3">
        <f>COUNTIF(Table1[Название организации],Table2[[#This Row],[Название организации]])</f>
        <v>0</v>
      </c>
    </row>
    <row r="1064" spans="1:3" x14ac:dyDescent="0.25">
      <c r="A1064" s="23"/>
      <c r="B1064" s="7"/>
      <c r="C1064" s="3">
        <f>COUNTIF(Table1[Название организации],Table2[[#This Row],[Название организации]])</f>
        <v>0</v>
      </c>
    </row>
    <row r="1065" spans="1:3" x14ac:dyDescent="0.25">
      <c r="A1065" s="23"/>
      <c r="B1065" s="7"/>
      <c r="C1065" s="3">
        <f>COUNTIF(Table1[Название организации],Table2[[#This Row],[Название организации]])</f>
        <v>0</v>
      </c>
    </row>
    <row r="1066" spans="1:3" x14ac:dyDescent="0.25">
      <c r="A1066" s="23"/>
      <c r="B1066" s="7"/>
      <c r="C1066" s="3">
        <f>COUNTIF(Table1[Название организации],Table2[[#This Row],[Название организации]])</f>
        <v>0</v>
      </c>
    </row>
    <row r="1067" spans="1:3" x14ac:dyDescent="0.25">
      <c r="A1067" s="23"/>
      <c r="B1067" s="7"/>
      <c r="C1067" s="3">
        <f>COUNTIF(Table1[Название организации],Table2[[#This Row],[Название организации]])</f>
        <v>0</v>
      </c>
    </row>
    <row r="1068" spans="1:3" x14ac:dyDescent="0.25">
      <c r="A1068" s="23"/>
      <c r="B1068" s="7"/>
      <c r="C1068" s="3">
        <f>COUNTIF(Table1[Название организации],Table2[[#This Row],[Название организации]])</f>
        <v>0</v>
      </c>
    </row>
    <row r="1069" spans="1:3" x14ac:dyDescent="0.25">
      <c r="A1069" s="23"/>
      <c r="B1069" s="7"/>
      <c r="C1069" s="3">
        <f>COUNTIF(Table1[Название организации],Table2[[#This Row],[Название организации]])</f>
        <v>0</v>
      </c>
    </row>
    <row r="1070" spans="1:3" x14ac:dyDescent="0.25">
      <c r="A1070" s="23"/>
      <c r="B1070" s="7"/>
      <c r="C1070" s="3">
        <f>COUNTIF(Table1[Название организации],Table2[[#This Row],[Название организации]])</f>
        <v>0</v>
      </c>
    </row>
    <row r="1071" spans="1:3" x14ac:dyDescent="0.25">
      <c r="A1071" s="23"/>
      <c r="B1071" s="7"/>
      <c r="C1071" s="3">
        <f>COUNTIF(Table1[Название организации],Table2[[#This Row],[Название организации]])</f>
        <v>0</v>
      </c>
    </row>
    <row r="1072" spans="1:3" x14ac:dyDescent="0.25">
      <c r="A1072" s="23"/>
      <c r="B1072" s="7"/>
      <c r="C1072" s="3">
        <f>COUNTIF(Table1[Название организации],Table2[[#This Row],[Название организации]])</f>
        <v>0</v>
      </c>
    </row>
    <row r="1073" spans="1:3" x14ac:dyDescent="0.25">
      <c r="A1073" s="23"/>
      <c r="B1073" s="7"/>
      <c r="C1073" s="3">
        <f>COUNTIF(Table1[Название организации],Table2[[#This Row],[Название организации]])</f>
        <v>0</v>
      </c>
    </row>
    <row r="1074" spans="1:3" x14ac:dyDescent="0.25">
      <c r="A1074" s="23"/>
      <c r="B1074" s="7"/>
      <c r="C1074" s="3">
        <f>COUNTIF(Table1[Название организации],Table2[[#This Row],[Название организации]])</f>
        <v>0</v>
      </c>
    </row>
    <row r="1075" spans="1:3" x14ac:dyDescent="0.25">
      <c r="A1075" s="23"/>
      <c r="B1075" s="7"/>
      <c r="C1075" s="3">
        <f>COUNTIF(Table1[Название организации],Table2[[#This Row],[Название организации]])</f>
        <v>0</v>
      </c>
    </row>
    <row r="1076" spans="1:3" x14ac:dyDescent="0.25">
      <c r="A1076" s="23"/>
      <c r="B1076" s="7"/>
      <c r="C1076" s="3">
        <f>COUNTIF(Table1[Название организации],Table2[[#This Row],[Название организации]])</f>
        <v>0</v>
      </c>
    </row>
    <row r="1077" spans="1:3" x14ac:dyDescent="0.25">
      <c r="A1077" s="23"/>
      <c r="B1077" s="7"/>
      <c r="C1077" s="3">
        <f>COUNTIF(Table1[Название организации],Table2[[#This Row],[Название организации]])</f>
        <v>0</v>
      </c>
    </row>
    <row r="1078" spans="1:3" x14ac:dyDescent="0.25">
      <c r="A1078" s="23"/>
      <c r="B1078" s="7"/>
      <c r="C1078" s="3">
        <f>COUNTIF(Table1[Название организации],Table2[[#This Row],[Название организации]])</f>
        <v>0</v>
      </c>
    </row>
    <row r="1079" spans="1:3" x14ac:dyDescent="0.25">
      <c r="A1079" s="23"/>
      <c r="B1079" s="7"/>
      <c r="C1079" s="3">
        <f>COUNTIF(Table1[Название организации],Table2[[#This Row],[Название организации]])</f>
        <v>0</v>
      </c>
    </row>
    <row r="1080" spans="1:3" x14ac:dyDescent="0.25">
      <c r="A1080" s="23"/>
      <c r="B1080" s="7"/>
      <c r="C1080" s="3">
        <f>COUNTIF(Table1[Название организации],Table2[[#This Row],[Название организации]])</f>
        <v>0</v>
      </c>
    </row>
    <row r="1081" spans="1:3" x14ac:dyDescent="0.25">
      <c r="A1081" s="23"/>
      <c r="B1081" s="7"/>
      <c r="C1081" s="3">
        <f>COUNTIF(Table1[Название организации],Table2[[#This Row],[Название организации]])</f>
        <v>0</v>
      </c>
    </row>
    <row r="1082" spans="1:3" x14ac:dyDescent="0.25">
      <c r="A1082" s="23"/>
      <c r="B1082" s="7"/>
      <c r="C1082" s="3">
        <f>COUNTIF(Table1[Название организации],Table2[[#This Row],[Название организации]])</f>
        <v>0</v>
      </c>
    </row>
    <row r="1083" spans="1:3" x14ac:dyDescent="0.25">
      <c r="A1083" s="23"/>
      <c r="B1083" s="7"/>
      <c r="C1083" s="3">
        <f>COUNTIF(Table1[Название организации],Table2[[#This Row],[Название организации]])</f>
        <v>0</v>
      </c>
    </row>
    <row r="1084" spans="1:3" x14ac:dyDescent="0.25">
      <c r="A1084" s="23"/>
      <c r="B1084" s="7"/>
      <c r="C1084" s="3">
        <f>COUNTIF(Table1[Название организации],Table2[[#This Row],[Название организации]])</f>
        <v>0</v>
      </c>
    </row>
    <row r="1085" spans="1:3" x14ac:dyDescent="0.25">
      <c r="A1085" s="23"/>
      <c r="B1085" s="7"/>
      <c r="C1085" s="3">
        <f>COUNTIF(Table1[Название организации],Table2[[#This Row],[Название организации]])</f>
        <v>0</v>
      </c>
    </row>
    <row r="1086" spans="1:3" x14ac:dyDescent="0.25">
      <c r="A1086" s="23"/>
      <c r="B1086" s="7"/>
      <c r="C1086" s="3">
        <f>COUNTIF(Table1[Название организации],Table2[[#This Row],[Название организации]])</f>
        <v>0</v>
      </c>
    </row>
    <row r="1087" spans="1:3" x14ac:dyDescent="0.25">
      <c r="A1087" s="23"/>
      <c r="B1087" s="7"/>
      <c r="C1087" s="3">
        <f>COUNTIF(Table1[Название организации],Table2[[#This Row],[Название организации]])</f>
        <v>0</v>
      </c>
    </row>
    <row r="1088" spans="1:3" x14ac:dyDescent="0.25">
      <c r="A1088" s="23"/>
      <c r="B1088" s="7"/>
      <c r="C1088" s="3">
        <f>COUNTIF(Table1[Название организации],Table2[[#This Row],[Название организации]])</f>
        <v>0</v>
      </c>
    </row>
    <row r="1089" spans="1:3" x14ac:dyDescent="0.25">
      <c r="A1089" s="23"/>
      <c r="B1089" s="7"/>
      <c r="C1089" s="3">
        <f>COUNTIF(Table1[Название организации],Table2[[#This Row],[Название организации]])</f>
        <v>0</v>
      </c>
    </row>
    <row r="1090" spans="1:3" x14ac:dyDescent="0.25">
      <c r="A1090" s="23"/>
      <c r="B1090" s="7"/>
      <c r="C1090" s="3">
        <f>COUNTIF(Table1[Название организации],Table2[[#This Row],[Название организации]])</f>
        <v>0</v>
      </c>
    </row>
    <row r="1091" spans="1:3" x14ac:dyDescent="0.25">
      <c r="A1091" s="23"/>
      <c r="B1091" s="7"/>
      <c r="C1091" s="3">
        <f>COUNTIF(Table1[Название организации],Table2[[#This Row],[Название организации]])</f>
        <v>0</v>
      </c>
    </row>
    <row r="1092" spans="1:3" x14ac:dyDescent="0.25">
      <c r="A1092" s="23"/>
      <c r="B1092" s="7"/>
      <c r="C1092" s="3">
        <f>COUNTIF(Table1[Название организации],Table2[[#This Row],[Название организации]])</f>
        <v>0</v>
      </c>
    </row>
    <row r="1093" spans="1:3" x14ac:dyDescent="0.25">
      <c r="A1093" s="23"/>
      <c r="B1093" s="7"/>
      <c r="C1093" s="3">
        <f>COUNTIF(Table1[Название организации],Table2[[#This Row],[Название организации]])</f>
        <v>0</v>
      </c>
    </row>
    <row r="1094" spans="1:3" x14ac:dyDescent="0.25">
      <c r="A1094" s="23"/>
      <c r="B1094" s="7"/>
      <c r="C1094" s="3">
        <f>COUNTIF(Table1[Название организации],Table2[[#This Row],[Название организации]])</f>
        <v>0</v>
      </c>
    </row>
    <row r="1095" spans="1:3" x14ac:dyDescent="0.25">
      <c r="A1095" s="23"/>
      <c r="B1095" s="7"/>
      <c r="C1095" s="3">
        <f>COUNTIF(Table1[Название организации],Table2[[#This Row],[Название организации]])</f>
        <v>0</v>
      </c>
    </row>
    <row r="1096" spans="1:3" x14ac:dyDescent="0.25">
      <c r="A1096" s="23"/>
      <c r="B1096" s="7"/>
      <c r="C1096" s="3">
        <f>COUNTIF(Table1[Название организации],Table2[[#This Row],[Название организации]])</f>
        <v>0</v>
      </c>
    </row>
    <row r="1097" spans="1:3" x14ac:dyDescent="0.25">
      <c r="A1097" s="23"/>
      <c r="B1097" s="7"/>
      <c r="C1097" s="3">
        <f>COUNTIF(Table1[Название организации],Table2[[#This Row],[Название организации]])</f>
        <v>0</v>
      </c>
    </row>
    <row r="1098" spans="1:3" x14ac:dyDescent="0.25">
      <c r="A1098" s="23"/>
      <c r="B1098" s="7"/>
      <c r="C1098" s="3">
        <f>COUNTIF(Table1[Название организации],Table2[[#This Row],[Название организации]])</f>
        <v>0</v>
      </c>
    </row>
    <row r="1099" spans="1:3" x14ac:dyDescent="0.25">
      <c r="A1099" s="23"/>
      <c r="B1099" s="7"/>
      <c r="C1099" s="3">
        <f>COUNTIF(Table1[Название организации],Table2[[#This Row],[Название организации]])</f>
        <v>0</v>
      </c>
    </row>
    <row r="1100" spans="1:3" x14ac:dyDescent="0.25">
      <c r="A1100" s="23"/>
      <c r="B1100" s="7"/>
      <c r="C1100" s="3">
        <f>COUNTIF(Table1[Название организации],Table2[[#This Row],[Название организации]])</f>
        <v>0</v>
      </c>
    </row>
    <row r="1101" spans="1:3" x14ac:dyDescent="0.25">
      <c r="A1101" s="23"/>
      <c r="B1101" s="7"/>
      <c r="C1101" s="3">
        <f>COUNTIF(Table1[Название организации],Table2[[#This Row],[Название организации]])</f>
        <v>0</v>
      </c>
    </row>
    <row r="1102" spans="1:3" x14ac:dyDescent="0.25">
      <c r="A1102" s="23"/>
      <c r="B1102" s="7"/>
      <c r="C1102" s="3">
        <f>COUNTIF(Table1[Название организации],Table2[[#This Row],[Название организации]])</f>
        <v>0</v>
      </c>
    </row>
    <row r="1103" spans="1:3" x14ac:dyDescent="0.25">
      <c r="A1103" s="23"/>
      <c r="B1103" s="7"/>
      <c r="C1103" s="3">
        <f>COUNTIF(Table1[Название организации],Table2[[#This Row],[Название организации]])</f>
        <v>0</v>
      </c>
    </row>
    <row r="1104" spans="1:3" x14ac:dyDescent="0.25">
      <c r="A1104" s="23"/>
      <c r="B1104" s="7"/>
      <c r="C1104" s="3">
        <f>COUNTIF(Table1[Название организации],Table2[[#This Row],[Название организации]])</f>
        <v>0</v>
      </c>
    </row>
    <row r="1105" spans="1:3" x14ac:dyDescent="0.25">
      <c r="A1105" s="23"/>
      <c r="B1105" s="7"/>
      <c r="C1105" s="3">
        <f>COUNTIF(Table1[Название организации],Table2[[#This Row],[Название организации]])</f>
        <v>0</v>
      </c>
    </row>
    <row r="1106" spans="1:3" x14ac:dyDescent="0.25">
      <c r="A1106" s="23"/>
      <c r="B1106" s="7"/>
      <c r="C1106" s="3">
        <f>COUNTIF(Table1[Название организации],Table2[[#This Row],[Название организации]])</f>
        <v>0</v>
      </c>
    </row>
    <row r="1107" spans="1:3" x14ac:dyDescent="0.25">
      <c r="A1107" s="23"/>
      <c r="B1107" s="7"/>
      <c r="C1107" s="3">
        <f>COUNTIF(Table1[Название организации],Table2[[#This Row],[Название организации]])</f>
        <v>0</v>
      </c>
    </row>
    <row r="1108" spans="1:3" x14ac:dyDescent="0.25">
      <c r="A1108" s="23"/>
      <c r="B1108" s="7"/>
      <c r="C1108" s="3">
        <f>COUNTIF(Table1[Название организации],Table2[[#This Row],[Название организации]])</f>
        <v>0</v>
      </c>
    </row>
    <row r="1109" spans="1:3" x14ac:dyDescent="0.25">
      <c r="A1109" s="23"/>
      <c r="B1109" s="7"/>
      <c r="C1109" s="3">
        <f>COUNTIF(Table1[Название организации],Table2[[#This Row],[Название организации]])</f>
        <v>0</v>
      </c>
    </row>
    <row r="1110" spans="1:3" x14ac:dyDescent="0.25">
      <c r="A1110" s="23"/>
      <c r="B1110" s="7"/>
      <c r="C1110" s="3">
        <f>COUNTIF(Table1[Название организации],Table2[[#This Row],[Название организации]])</f>
        <v>0</v>
      </c>
    </row>
    <row r="1111" spans="1:3" x14ac:dyDescent="0.25">
      <c r="A1111" s="23"/>
      <c r="B1111" s="7"/>
      <c r="C1111" s="3">
        <f>COUNTIF(Table1[Название организации],Table2[[#This Row],[Название организации]])</f>
        <v>0</v>
      </c>
    </row>
    <row r="1112" spans="1:3" x14ac:dyDescent="0.25">
      <c r="A1112" s="23"/>
      <c r="B1112" s="7"/>
      <c r="C1112" s="3">
        <f>COUNTIF(Table1[Название организации],Table2[[#This Row],[Название организации]])</f>
        <v>0</v>
      </c>
    </row>
    <row r="1113" spans="1:3" x14ac:dyDescent="0.25">
      <c r="A1113" s="23"/>
      <c r="B1113" s="7"/>
      <c r="C1113" s="3">
        <f>COUNTIF(Table1[Название организации],Table2[[#This Row],[Название организации]])</f>
        <v>0</v>
      </c>
    </row>
    <row r="1114" spans="1:3" x14ac:dyDescent="0.25">
      <c r="A1114" s="23"/>
      <c r="B1114" s="7"/>
      <c r="C1114" s="3">
        <f>COUNTIF(Table1[Название организации],Table2[[#This Row],[Название организации]])</f>
        <v>0</v>
      </c>
    </row>
    <row r="1115" spans="1:3" x14ac:dyDescent="0.25">
      <c r="A1115" s="23"/>
      <c r="B1115" s="7"/>
      <c r="C1115" s="3">
        <f>COUNTIF(Table1[Название организации],Table2[[#This Row],[Название организации]])</f>
        <v>0</v>
      </c>
    </row>
    <row r="1116" spans="1:3" x14ac:dyDescent="0.25">
      <c r="A1116" s="23"/>
      <c r="B1116" s="7"/>
      <c r="C1116" s="3">
        <f>COUNTIF(Table1[Название организации],Table2[[#This Row],[Название организации]])</f>
        <v>0</v>
      </c>
    </row>
    <row r="1117" spans="1:3" x14ac:dyDescent="0.25">
      <c r="A1117" s="23"/>
      <c r="B1117" s="7"/>
      <c r="C1117" s="3">
        <f>COUNTIF(Table1[Название организации],Table2[[#This Row],[Название организации]])</f>
        <v>0</v>
      </c>
    </row>
    <row r="1118" spans="1:3" x14ac:dyDescent="0.25">
      <c r="A1118" s="23"/>
      <c r="B1118" s="7"/>
      <c r="C1118" s="3">
        <f>COUNTIF(Table1[Название организации],Table2[[#This Row],[Название организации]])</f>
        <v>0</v>
      </c>
    </row>
    <row r="1119" spans="1:3" x14ac:dyDescent="0.25">
      <c r="A1119" s="23"/>
      <c r="B1119" s="7"/>
      <c r="C1119" s="3">
        <f>COUNTIF(Table1[Название организации],Table2[[#This Row],[Название организации]])</f>
        <v>0</v>
      </c>
    </row>
    <row r="1120" spans="1:3" x14ac:dyDescent="0.25">
      <c r="A1120" s="23"/>
      <c r="B1120" s="7"/>
      <c r="C1120" s="3">
        <f>COUNTIF(Table1[Название организации],Table2[[#This Row],[Название организации]])</f>
        <v>0</v>
      </c>
    </row>
    <row r="1121" spans="1:3" x14ac:dyDescent="0.25">
      <c r="A1121" s="23"/>
      <c r="B1121" s="7"/>
      <c r="C1121" s="3">
        <f>COUNTIF(Table1[Название организации],Table2[[#This Row],[Название организации]])</f>
        <v>0</v>
      </c>
    </row>
    <row r="1122" spans="1:3" x14ac:dyDescent="0.25">
      <c r="A1122" s="23"/>
      <c r="B1122" s="7"/>
      <c r="C1122" s="3">
        <f>COUNTIF(Table1[Название организации],Table2[[#This Row],[Название организации]])</f>
        <v>0</v>
      </c>
    </row>
    <row r="1123" spans="1:3" x14ac:dyDescent="0.25">
      <c r="A1123" s="23"/>
      <c r="B1123" s="7"/>
      <c r="C1123" s="3">
        <f>COUNTIF(Table1[Название организации],Table2[[#This Row],[Название организации]])</f>
        <v>0</v>
      </c>
    </row>
    <row r="1124" spans="1:3" x14ac:dyDescent="0.25">
      <c r="A1124" s="23"/>
      <c r="B1124" s="7"/>
      <c r="C1124" s="3">
        <f>COUNTIF(Table1[Название организации],Table2[[#This Row],[Название организации]])</f>
        <v>0</v>
      </c>
    </row>
    <row r="1125" spans="1:3" x14ac:dyDescent="0.25">
      <c r="A1125" s="23"/>
      <c r="B1125" s="7"/>
      <c r="C1125" s="3">
        <f>COUNTIF(Table1[Название организации],Table2[[#This Row],[Название организации]])</f>
        <v>0</v>
      </c>
    </row>
    <row r="1126" spans="1:3" x14ac:dyDescent="0.25">
      <c r="A1126" s="23"/>
      <c r="B1126" s="7"/>
      <c r="C1126" s="3">
        <f>COUNTIF(Table1[Название организации],Table2[[#This Row],[Название организации]])</f>
        <v>0</v>
      </c>
    </row>
    <row r="1127" spans="1:3" x14ac:dyDescent="0.25">
      <c r="A1127" s="23"/>
      <c r="B1127" s="7"/>
      <c r="C1127" s="3">
        <f>COUNTIF(Table1[Название организации],Table2[[#This Row],[Название организации]])</f>
        <v>0</v>
      </c>
    </row>
    <row r="1128" spans="1:3" x14ac:dyDescent="0.25">
      <c r="A1128" s="23"/>
      <c r="B1128" s="7"/>
      <c r="C1128" s="3">
        <f>COUNTIF(Table1[Название организации],Table2[[#This Row],[Название организации]])</f>
        <v>0</v>
      </c>
    </row>
    <row r="1129" spans="1:3" x14ac:dyDescent="0.25">
      <c r="A1129" s="23"/>
      <c r="B1129" s="7"/>
      <c r="C1129" s="3">
        <f>COUNTIF(Table1[Название организации],Table2[[#This Row],[Название организации]])</f>
        <v>0</v>
      </c>
    </row>
    <row r="1130" spans="1:3" x14ac:dyDescent="0.25">
      <c r="A1130" s="23"/>
      <c r="B1130" s="7"/>
      <c r="C1130" s="3">
        <f>COUNTIF(Table1[Название организации],Table2[[#This Row],[Название организации]])</f>
        <v>0</v>
      </c>
    </row>
    <row r="1131" spans="1:3" x14ac:dyDescent="0.25">
      <c r="A1131" s="23"/>
      <c r="B1131" s="7"/>
      <c r="C1131" s="3">
        <f>COUNTIF(Table1[Название организации],Table2[[#This Row],[Название организации]])</f>
        <v>0</v>
      </c>
    </row>
    <row r="1132" spans="1:3" x14ac:dyDescent="0.25">
      <c r="A1132" s="23"/>
      <c r="B1132" s="7"/>
      <c r="C1132" s="3">
        <f>COUNTIF(Table1[Название организации],Table2[[#This Row],[Название организации]])</f>
        <v>0</v>
      </c>
    </row>
    <row r="1133" spans="1:3" x14ac:dyDescent="0.25">
      <c r="A1133" s="23"/>
      <c r="B1133" s="7"/>
      <c r="C1133" s="3">
        <f>COUNTIF(Table1[Название организации],Table2[[#This Row],[Название организации]])</f>
        <v>0</v>
      </c>
    </row>
    <row r="1134" spans="1:3" x14ac:dyDescent="0.25">
      <c r="A1134" s="23"/>
      <c r="B1134" s="7"/>
      <c r="C1134" s="3">
        <f>COUNTIF(Table1[Название организации],Table2[[#This Row],[Название организации]])</f>
        <v>0</v>
      </c>
    </row>
    <row r="1135" spans="1:3" x14ac:dyDescent="0.25">
      <c r="A1135" s="23"/>
      <c r="B1135" s="7"/>
      <c r="C1135" s="3">
        <f>COUNTIF(Table1[Название организации],Table2[[#This Row],[Название организации]])</f>
        <v>0</v>
      </c>
    </row>
    <row r="1136" spans="1:3" x14ac:dyDescent="0.25">
      <c r="A1136" s="23"/>
      <c r="B1136" s="7"/>
      <c r="C1136" s="3">
        <f>COUNTIF(Table1[Название организации],Table2[[#This Row],[Название организации]])</f>
        <v>0</v>
      </c>
    </row>
    <row r="1137" spans="1:3" x14ac:dyDescent="0.25">
      <c r="A1137" s="23"/>
      <c r="B1137" s="7"/>
      <c r="C1137" s="3">
        <f>COUNTIF(Table1[Название организации],Table2[[#This Row],[Название организации]])</f>
        <v>0</v>
      </c>
    </row>
    <row r="1138" spans="1:3" x14ac:dyDescent="0.25">
      <c r="A1138" s="23"/>
      <c r="B1138" s="7"/>
      <c r="C1138" s="3">
        <f>COUNTIF(Table1[Название организации],Table2[[#This Row],[Название организации]])</f>
        <v>0</v>
      </c>
    </row>
    <row r="1139" spans="1:3" x14ac:dyDescent="0.25">
      <c r="A1139" s="23"/>
      <c r="B1139" s="7"/>
      <c r="C1139" s="3">
        <f>COUNTIF(Table1[Название организации],Table2[[#This Row],[Название организации]])</f>
        <v>0</v>
      </c>
    </row>
    <row r="1140" spans="1:3" x14ac:dyDescent="0.25">
      <c r="A1140" s="23"/>
      <c r="B1140" s="7"/>
      <c r="C1140" s="3">
        <f>COUNTIF(Table1[Название организации],Table2[[#This Row],[Название организации]])</f>
        <v>0</v>
      </c>
    </row>
    <row r="1141" spans="1:3" x14ac:dyDescent="0.25">
      <c r="A1141" s="23"/>
      <c r="B1141" s="7"/>
      <c r="C1141" s="3">
        <f>COUNTIF(Table1[Название организации],Table2[[#This Row],[Название организации]])</f>
        <v>0</v>
      </c>
    </row>
    <row r="1142" spans="1:3" x14ac:dyDescent="0.25">
      <c r="A1142" s="23"/>
      <c r="B1142" s="7"/>
      <c r="C1142" s="3">
        <f>COUNTIF(Table1[Название организации],Table2[[#This Row],[Название организации]])</f>
        <v>0</v>
      </c>
    </row>
    <row r="1143" spans="1:3" x14ac:dyDescent="0.25">
      <c r="A1143" s="23"/>
      <c r="B1143" s="7"/>
      <c r="C1143" s="3">
        <f>COUNTIF(Table1[Название организации],Table2[[#This Row],[Название организации]])</f>
        <v>0</v>
      </c>
    </row>
    <row r="1144" spans="1:3" x14ac:dyDescent="0.25">
      <c r="A1144" s="23"/>
      <c r="B1144" s="7"/>
      <c r="C1144" s="3">
        <f>COUNTIF(Table1[Название организации],Table2[[#This Row],[Название организации]])</f>
        <v>0</v>
      </c>
    </row>
    <row r="1145" spans="1:3" x14ac:dyDescent="0.25">
      <c r="A1145" s="23"/>
      <c r="B1145" s="7"/>
      <c r="C1145" s="3">
        <f>COUNTIF(Table1[Название организации],Table2[[#This Row],[Название организации]])</f>
        <v>0</v>
      </c>
    </row>
    <row r="1146" spans="1:3" x14ac:dyDescent="0.25">
      <c r="A1146" s="23"/>
      <c r="B1146" s="7"/>
      <c r="C1146" s="3">
        <f>COUNTIF(Table1[Название организации],Table2[[#This Row],[Название организации]])</f>
        <v>0</v>
      </c>
    </row>
    <row r="1147" spans="1:3" x14ac:dyDescent="0.25">
      <c r="A1147" s="23"/>
      <c r="B1147" s="7"/>
      <c r="C1147" s="3">
        <f>COUNTIF(Table1[Название организации],Table2[[#This Row],[Название организации]])</f>
        <v>0</v>
      </c>
    </row>
    <row r="1148" spans="1:3" x14ac:dyDescent="0.25">
      <c r="A1148" s="23"/>
      <c r="B1148" s="7"/>
      <c r="C1148" s="3">
        <f>COUNTIF(Table1[Название организации],Table2[[#This Row],[Название организации]])</f>
        <v>0</v>
      </c>
    </row>
    <row r="1149" spans="1:3" x14ac:dyDescent="0.25">
      <c r="A1149" s="23"/>
      <c r="B1149" s="7"/>
      <c r="C1149" s="3">
        <f>COUNTIF(Table1[Название организации],Table2[[#This Row],[Название организации]])</f>
        <v>0</v>
      </c>
    </row>
    <row r="1150" spans="1:3" x14ac:dyDescent="0.25">
      <c r="A1150" s="23"/>
      <c r="B1150" s="7"/>
      <c r="C1150" s="3">
        <f>COUNTIF(Table1[Название организации],Table2[[#This Row],[Название организации]])</f>
        <v>0</v>
      </c>
    </row>
    <row r="1151" spans="1:3" x14ac:dyDescent="0.25">
      <c r="A1151" s="23"/>
      <c r="B1151" s="7"/>
      <c r="C1151" s="3">
        <f>COUNTIF(Table1[Название организации],Table2[[#This Row],[Название организации]])</f>
        <v>0</v>
      </c>
    </row>
    <row r="1152" spans="1:3" x14ac:dyDescent="0.25">
      <c r="A1152" s="23"/>
      <c r="B1152" s="7"/>
      <c r="C1152" s="3">
        <f>COUNTIF(Table1[Название организации],Table2[[#This Row],[Название организации]])</f>
        <v>0</v>
      </c>
    </row>
    <row r="1153" spans="1:3" x14ac:dyDescent="0.25">
      <c r="A1153" s="23"/>
      <c r="B1153" s="7"/>
      <c r="C1153" s="3">
        <f>COUNTIF(Table1[Название организации],Table2[[#This Row],[Название организации]])</f>
        <v>0</v>
      </c>
    </row>
    <row r="1154" spans="1:3" x14ac:dyDescent="0.25">
      <c r="A1154" s="23"/>
      <c r="B1154" s="7"/>
      <c r="C1154" s="3">
        <f>COUNTIF(Table1[Название организации],Table2[[#This Row],[Название организации]])</f>
        <v>0</v>
      </c>
    </row>
    <row r="1155" spans="1:3" x14ac:dyDescent="0.25">
      <c r="A1155" s="23"/>
      <c r="B1155" s="7"/>
      <c r="C1155" s="3">
        <f>COUNTIF(Table1[Название организации],Table2[[#This Row],[Название организации]])</f>
        <v>0</v>
      </c>
    </row>
    <row r="1156" spans="1:3" x14ac:dyDescent="0.25">
      <c r="A1156" s="23"/>
      <c r="B1156" s="7"/>
      <c r="C1156" s="3">
        <f>COUNTIF(Table1[Название организации],Table2[[#This Row],[Название организации]])</f>
        <v>0</v>
      </c>
    </row>
    <row r="1157" spans="1:3" x14ac:dyDescent="0.25">
      <c r="A1157" s="23"/>
      <c r="B1157" s="7"/>
      <c r="C1157" s="3">
        <f>COUNTIF(Table1[Название организации],Table2[[#This Row],[Название организации]])</f>
        <v>0</v>
      </c>
    </row>
    <row r="1158" spans="1:3" x14ac:dyDescent="0.25">
      <c r="A1158" s="23"/>
      <c r="B1158" s="7"/>
      <c r="C1158" s="3">
        <f>COUNTIF(Table1[Название организации],Table2[[#This Row],[Название организации]])</f>
        <v>0</v>
      </c>
    </row>
    <row r="1159" spans="1:3" x14ac:dyDescent="0.25">
      <c r="A1159" s="23"/>
      <c r="B1159" s="7"/>
      <c r="C1159" s="3">
        <f>COUNTIF(Table1[Название организации],Table2[[#This Row],[Название организации]])</f>
        <v>0</v>
      </c>
    </row>
    <row r="1160" spans="1:3" x14ac:dyDescent="0.25">
      <c r="A1160" s="23"/>
      <c r="B1160" s="7"/>
      <c r="C1160" s="3">
        <f>COUNTIF(Table1[Название организации],Table2[[#This Row],[Название организации]])</f>
        <v>0</v>
      </c>
    </row>
    <row r="1161" spans="1:3" x14ac:dyDescent="0.25">
      <c r="A1161" s="23"/>
      <c r="B1161" s="7"/>
      <c r="C1161" s="3">
        <f>COUNTIF(Table1[Название организации],Table2[[#This Row],[Название организации]])</f>
        <v>0</v>
      </c>
    </row>
    <row r="1162" spans="1:3" x14ac:dyDescent="0.25">
      <c r="A1162" s="23"/>
      <c r="B1162" s="7"/>
      <c r="C1162" s="3">
        <f>COUNTIF(Table1[Название организации],Table2[[#This Row],[Название организации]])</f>
        <v>0</v>
      </c>
    </row>
    <row r="1163" spans="1:3" x14ac:dyDescent="0.25">
      <c r="A1163" s="23"/>
      <c r="B1163" s="7"/>
      <c r="C1163" s="3">
        <f>COUNTIF(Table1[Название организации],Table2[[#This Row],[Название организации]])</f>
        <v>0</v>
      </c>
    </row>
    <row r="1164" spans="1:3" x14ac:dyDescent="0.25">
      <c r="A1164" s="23"/>
      <c r="B1164" s="7"/>
      <c r="C1164" s="3">
        <f>COUNTIF(Table1[Название организации],Table2[[#This Row],[Название организации]])</f>
        <v>0</v>
      </c>
    </row>
    <row r="1165" spans="1:3" x14ac:dyDescent="0.25">
      <c r="A1165" s="23"/>
      <c r="B1165" s="7"/>
      <c r="C1165" s="3">
        <f>COUNTIF(Table1[Название организации],Table2[[#This Row],[Название организации]])</f>
        <v>0</v>
      </c>
    </row>
    <row r="1166" spans="1:3" x14ac:dyDescent="0.25">
      <c r="A1166" s="23"/>
      <c r="B1166" s="7"/>
      <c r="C1166" s="3">
        <f>COUNTIF(Table1[Название организации],Table2[[#This Row],[Название организации]])</f>
        <v>0</v>
      </c>
    </row>
    <row r="1167" spans="1:3" x14ac:dyDescent="0.25">
      <c r="A1167" s="23"/>
      <c r="B1167" s="7"/>
      <c r="C1167" s="3">
        <f>COUNTIF(Table1[Название организации],Table2[[#This Row],[Название организации]])</f>
        <v>0</v>
      </c>
    </row>
    <row r="1168" spans="1:3" x14ac:dyDescent="0.25">
      <c r="A1168" s="23"/>
      <c r="B1168" s="7"/>
      <c r="C1168" s="3">
        <f>COUNTIF(Table1[Название организации],Table2[[#This Row],[Название организации]])</f>
        <v>0</v>
      </c>
    </row>
    <row r="1169" spans="1:3" x14ac:dyDescent="0.25">
      <c r="A1169" s="23"/>
      <c r="B1169" s="7"/>
      <c r="C1169" s="3">
        <f>COUNTIF(Table1[Название организации],Table2[[#This Row],[Название организации]])</f>
        <v>0</v>
      </c>
    </row>
    <row r="1170" spans="1:3" x14ac:dyDescent="0.25">
      <c r="A1170" s="23"/>
      <c r="B1170" s="7"/>
      <c r="C1170" s="3">
        <f>COUNTIF(Table1[Название организации],Table2[[#This Row],[Название организации]])</f>
        <v>0</v>
      </c>
    </row>
    <row r="1171" spans="1:3" x14ac:dyDescent="0.25">
      <c r="A1171" s="23"/>
      <c r="B1171" s="7"/>
      <c r="C1171" s="3">
        <f>COUNTIF(Table1[Название организации],Table2[[#This Row],[Название организации]])</f>
        <v>0</v>
      </c>
    </row>
    <row r="1172" spans="1:3" x14ac:dyDescent="0.25">
      <c r="A1172" s="23"/>
      <c r="B1172" s="7"/>
      <c r="C1172" s="3">
        <f>COUNTIF(Table1[Название организации],Table2[[#This Row],[Название организации]])</f>
        <v>0</v>
      </c>
    </row>
    <row r="1173" spans="1:3" x14ac:dyDescent="0.25">
      <c r="A1173" s="23"/>
      <c r="B1173" s="7"/>
      <c r="C1173" s="3">
        <f>COUNTIF(Table1[Название организации],Table2[[#This Row],[Название организации]])</f>
        <v>0</v>
      </c>
    </row>
    <row r="1174" spans="1:3" x14ac:dyDescent="0.25">
      <c r="A1174" s="23"/>
      <c r="B1174" s="7"/>
      <c r="C1174" s="3">
        <f>COUNTIF(Table1[Название организации],Table2[[#This Row],[Название организации]])</f>
        <v>0</v>
      </c>
    </row>
    <row r="1175" spans="1:3" x14ac:dyDescent="0.25">
      <c r="A1175" s="23"/>
      <c r="B1175" s="7"/>
      <c r="C1175" s="3">
        <f>COUNTIF(Table1[Название организации],Table2[[#This Row],[Название организации]])</f>
        <v>0</v>
      </c>
    </row>
    <row r="1176" spans="1:3" x14ac:dyDescent="0.25">
      <c r="A1176" s="23"/>
      <c r="B1176" s="7"/>
      <c r="C1176" s="3">
        <f>COUNTIF(Table1[Название организации],Table2[[#This Row],[Название организации]])</f>
        <v>0</v>
      </c>
    </row>
    <row r="1177" spans="1:3" x14ac:dyDescent="0.25">
      <c r="A1177" s="23"/>
      <c r="B1177" s="7"/>
      <c r="C1177" s="3">
        <f>COUNTIF(Table1[Название организации],Table2[[#This Row],[Название организации]])</f>
        <v>0</v>
      </c>
    </row>
    <row r="1178" spans="1:3" x14ac:dyDescent="0.25">
      <c r="A1178" s="23"/>
      <c r="B1178" s="7"/>
      <c r="C1178" s="3">
        <f>COUNTIF(Table1[Название организации],Table2[[#This Row],[Название организации]])</f>
        <v>0</v>
      </c>
    </row>
    <row r="1179" spans="1:3" x14ac:dyDescent="0.25">
      <c r="A1179" s="23"/>
      <c r="B1179" s="7"/>
      <c r="C1179" s="3">
        <f>COUNTIF(Table1[Название организации],Table2[[#This Row],[Название организации]])</f>
        <v>0</v>
      </c>
    </row>
    <row r="1180" spans="1:3" x14ac:dyDescent="0.25">
      <c r="A1180" s="23"/>
      <c r="B1180" s="7"/>
      <c r="C1180" s="3">
        <f>COUNTIF(Table1[Название организации],Table2[[#This Row],[Название организации]])</f>
        <v>0</v>
      </c>
    </row>
    <row r="1181" spans="1:3" x14ac:dyDescent="0.25">
      <c r="A1181" s="23"/>
      <c r="B1181" s="7"/>
      <c r="C1181" s="3">
        <f>COUNTIF(Table1[Название организации],Table2[[#This Row],[Название организации]])</f>
        <v>0</v>
      </c>
    </row>
    <row r="1182" spans="1:3" x14ac:dyDescent="0.25">
      <c r="A1182" s="23"/>
      <c r="B1182" s="7"/>
      <c r="C1182" s="3">
        <f>COUNTIF(Table1[Название организации],Table2[[#This Row],[Название организации]])</f>
        <v>0</v>
      </c>
    </row>
    <row r="1183" spans="1:3" x14ac:dyDescent="0.25">
      <c r="A1183" s="23"/>
      <c r="B1183" s="7"/>
      <c r="C1183" s="3">
        <f>COUNTIF(Table1[Название организации],Table2[[#This Row],[Название организации]])</f>
        <v>0</v>
      </c>
    </row>
    <row r="1184" spans="1:3" x14ac:dyDescent="0.25">
      <c r="A1184" s="23"/>
      <c r="B1184" s="7"/>
      <c r="C1184" s="3">
        <f>COUNTIF(Table1[Название организации],Table2[[#This Row],[Название организации]])</f>
        <v>0</v>
      </c>
    </row>
    <row r="1185" spans="1:3" x14ac:dyDescent="0.25">
      <c r="A1185" s="23"/>
      <c r="B1185" s="7"/>
      <c r="C1185" s="3">
        <f>COUNTIF(Table1[Название организации],Table2[[#This Row],[Название организации]])</f>
        <v>0</v>
      </c>
    </row>
    <row r="1186" spans="1:3" x14ac:dyDescent="0.25">
      <c r="A1186" s="23"/>
      <c r="B1186" s="7"/>
      <c r="C1186" s="3">
        <f>COUNTIF(Table1[Название организации],Table2[[#This Row],[Название организации]])</f>
        <v>0</v>
      </c>
    </row>
    <row r="1187" spans="1:3" x14ac:dyDescent="0.25">
      <c r="A1187" s="23"/>
      <c r="B1187" s="7"/>
      <c r="C1187" s="3">
        <f>COUNTIF(Table1[Название организации],Table2[[#This Row],[Название организации]])</f>
        <v>0</v>
      </c>
    </row>
    <row r="1188" spans="1:3" x14ac:dyDescent="0.25">
      <c r="A1188" s="23"/>
      <c r="B1188" s="7"/>
      <c r="C1188" s="3">
        <f>COUNTIF(Table1[Название организации],Table2[[#This Row],[Название организации]])</f>
        <v>0</v>
      </c>
    </row>
    <row r="1189" spans="1:3" x14ac:dyDescent="0.25">
      <c r="A1189" s="23"/>
      <c r="B1189" s="7"/>
      <c r="C1189" s="3">
        <f>COUNTIF(Table1[Название организации],Table2[[#This Row],[Название организации]])</f>
        <v>0</v>
      </c>
    </row>
    <row r="1190" spans="1:3" x14ac:dyDescent="0.25">
      <c r="A1190" s="23"/>
      <c r="B1190" s="7"/>
      <c r="C1190" s="3">
        <f>COUNTIF(Table1[Название организации],Table2[[#This Row],[Название организации]])</f>
        <v>0</v>
      </c>
    </row>
    <row r="1191" spans="1:3" x14ac:dyDescent="0.25">
      <c r="A1191" s="23"/>
      <c r="B1191" s="7"/>
      <c r="C1191" s="3">
        <f>COUNTIF(Table1[Название организации],Table2[[#This Row],[Название организации]])</f>
        <v>0</v>
      </c>
    </row>
    <row r="1192" spans="1:3" x14ac:dyDescent="0.25">
      <c r="A1192" s="23"/>
      <c r="B1192" s="7"/>
      <c r="C1192" s="3">
        <f>COUNTIF(Table1[Название организации],Table2[[#This Row],[Название организации]])</f>
        <v>0</v>
      </c>
    </row>
    <row r="1193" spans="1:3" x14ac:dyDescent="0.25">
      <c r="A1193" s="23"/>
      <c r="B1193" s="7"/>
      <c r="C1193" s="3">
        <f>COUNTIF(Table1[Название организации],Table2[[#This Row],[Название организации]])</f>
        <v>0</v>
      </c>
    </row>
    <row r="1194" spans="1:3" x14ac:dyDescent="0.25">
      <c r="A1194" s="23"/>
      <c r="B1194" s="7"/>
      <c r="C1194" s="3">
        <f>COUNTIF(Table1[Название организации],Table2[[#This Row],[Название организации]])</f>
        <v>0</v>
      </c>
    </row>
    <row r="1195" spans="1:3" x14ac:dyDescent="0.25">
      <c r="A1195" s="23"/>
      <c r="B1195" s="7"/>
      <c r="C1195" s="3">
        <f>COUNTIF(Table1[Название организации],Table2[[#This Row],[Название организации]])</f>
        <v>0</v>
      </c>
    </row>
    <row r="1196" spans="1:3" x14ac:dyDescent="0.25">
      <c r="A1196" s="23"/>
      <c r="B1196" s="7"/>
      <c r="C1196" s="3">
        <f>COUNTIF(Table1[Название организации],Table2[[#This Row],[Название организации]])</f>
        <v>0</v>
      </c>
    </row>
    <row r="1197" spans="1:3" x14ac:dyDescent="0.25">
      <c r="A1197" s="23"/>
      <c r="B1197" s="7"/>
      <c r="C1197" s="3">
        <f>COUNTIF(Table1[Название организации],Table2[[#This Row],[Название организации]])</f>
        <v>0</v>
      </c>
    </row>
    <row r="1198" spans="1:3" x14ac:dyDescent="0.25">
      <c r="A1198" s="23"/>
      <c r="B1198" s="7"/>
      <c r="C1198" s="3">
        <f>COUNTIF(Table1[Название организации],Table2[[#This Row],[Название организации]])</f>
        <v>0</v>
      </c>
    </row>
    <row r="1199" spans="1:3" x14ac:dyDescent="0.25">
      <c r="A1199" s="23"/>
      <c r="B1199" s="7"/>
      <c r="C1199" s="3">
        <f>COUNTIF(Table1[Название организации],Table2[[#This Row],[Название организации]])</f>
        <v>0</v>
      </c>
    </row>
    <row r="1200" spans="1:3" x14ac:dyDescent="0.25">
      <c r="A1200" s="23"/>
      <c r="B1200" s="7"/>
      <c r="C1200" s="3">
        <f>COUNTIF(Table1[Название организации],Table2[[#This Row],[Название организации]])</f>
        <v>0</v>
      </c>
    </row>
    <row r="1201" spans="1:3" x14ac:dyDescent="0.25">
      <c r="A1201" s="23"/>
      <c r="B1201" s="7"/>
      <c r="C1201" s="3">
        <f>COUNTIF(Table1[Название организации],Table2[[#This Row],[Название организации]])</f>
        <v>0</v>
      </c>
    </row>
    <row r="1202" spans="1:3" x14ac:dyDescent="0.25">
      <c r="A1202" s="23"/>
      <c r="B1202" s="7"/>
      <c r="C1202" s="3">
        <f>COUNTIF(Table1[Название организации],Table2[[#This Row],[Название организации]])</f>
        <v>0</v>
      </c>
    </row>
    <row r="1203" spans="1:3" x14ac:dyDescent="0.25">
      <c r="A1203" s="23"/>
      <c r="B1203" s="7"/>
      <c r="C1203" s="3">
        <f>COUNTIF(Table1[Название организации],Table2[[#This Row],[Название организации]])</f>
        <v>0</v>
      </c>
    </row>
    <row r="1204" spans="1:3" x14ac:dyDescent="0.25">
      <c r="A1204" s="23"/>
      <c r="B1204" s="7"/>
      <c r="C1204" s="3">
        <f>COUNTIF(Table1[Название организации],Table2[[#This Row],[Название организации]])</f>
        <v>0</v>
      </c>
    </row>
    <row r="1205" spans="1:3" x14ac:dyDescent="0.25">
      <c r="A1205" s="23"/>
      <c r="B1205" s="7"/>
      <c r="C1205" s="3">
        <f>COUNTIF(Table1[Название организации],Table2[[#This Row],[Название организации]])</f>
        <v>0</v>
      </c>
    </row>
    <row r="1206" spans="1:3" x14ac:dyDescent="0.25">
      <c r="A1206" s="23"/>
      <c r="B1206" s="7"/>
      <c r="C1206" s="3">
        <f>COUNTIF(Table1[Название организации],Table2[[#This Row],[Название организации]])</f>
        <v>0</v>
      </c>
    </row>
    <row r="1207" spans="1:3" x14ac:dyDescent="0.25">
      <c r="A1207" s="23"/>
      <c r="B1207" s="7"/>
      <c r="C1207" s="3">
        <f>COUNTIF(Table1[Название организации],Table2[[#This Row],[Название организации]])</f>
        <v>0</v>
      </c>
    </row>
    <row r="1208" spans="1:3" x14ac:dyDescent="0.25">
      <c r="A1208" s="23"/>
      <c r="B1208" s="7"/>
      <c r="C1208" s="3">
        <f>COUNTIF(Table1[Название организации],Table2[[#This Row],[Название организации]])</f>
        <v>0</v>
      </c>
    </row>
    <row r="1209" spans="1:3" x14ac:dyDescent="0.25">
      <c r="A1209" s="23"/>
      <c r="B1209" s="7"/>
      <c r="C1209" s="3">
        <f>COUNTIF(Table1[Название организации],Table2[[#This Row],[Название организации]])</f>
        <v>0</v>
      </c>
    </row>
    <row r="1210" spans="1:3" x14ac:dyDescent="0.25">
      <c r="A1210" s="23"/>
      <c r="B1210" s="7"/>
      <c r="C1210" s="3">
        <f>COUNTIF(Table1[Название организации],Table2[[#This Row],[Название организации]])</f>
        <v>0</v>
      </c>
    </row>
    <row r="1211" spans="1:3" x14ac:dyDescent="0.25">
      <c r="A1211" s="23"/>
      <c r="B1211" s="7"/>
      <c r="C1211" s="3">
        <f>COUNTIF(Table1[Название организации],Table2[[#This Row],[Название организации]])</f>
        <v>0</v>
      </c>
    </row>
    <row r="1212" spans="1:3" x14ac:dyDescent="0.25">
      <c r="A1212" s="23"/>
      <c r="B1212" s="7"/>
      <c r="C1212" s="3">
        <f>COUNTIF(Table1[Название организации],Table2[[#This Row],[Название организации]])</f>
        <v>0</v>
      </c>
    </row>
    <row r="1213" spans="1:3" x14ac:dyDescent="0.25">
      <c r="A1213" s="23"/>
      <c r="B1213" s="7"/>
      <c r="C1213" s="3">
        <f>COUNTIF(Table1[Название организации],Table2[[#This Row],[Название организации]])</f>
        <v>0</v>
      </c>
    </row>
    <row r="1214" spans="1:3" x14ac:dyDescent="0.25">
      <c r="A1214" s="23"/>
      <c r="B1214" s="7"/>
      <c r="C1214" s="3">
        <f>COUNTIF(Table1[Название организации],Table2[[#This Row],[Название организации]])</f>
        <v>0</v>
      </c>
    </row>
    <row r="1215" spans="1:3" x14ac:dyDescent="0.25">
      <c r="A1215" s="23"/>
      <c r="B1215" s="7"/>
      <c r="C1215" s="3">
        <f>COUNTIF(Table1[Название организации],Table2[[#This Row],[Название организации]])</f>
        <v>0</v>
      </c>
    </row>
    <row r="1216" spans="1:3" x14ac:dyDescent="0.25">
      <c r="A1216" s="23"/>
      <c r="B1216" s="7"/>
      <c r="C1216" s="3">
        <f>COUNTIF(Table1[Название организации],Table2[[#This Row],[Название организации]])</f>
        <v>0</v>
      </c>
    </row>
    <row r="1217" spans="1:3" x14ac:dyDescent="0.25">
      <c r="A1217" s="23"/>
      <c r="B1217" s="7"/>
      <c r="C1217" s="3">
        <f>COUNTIF(Table1[Название организации],Table2[[#This Row],[Название организации]])</f>
        <v>0</v>
      </c>
    </row>
    <row r="1218" spans="1:3" x14ac:dyDescent="0.25">
      <c r="A1218" s="23"/>
      <c r="B1218" s="7"/>
      <c r="C1218" s="3">
        <f>COUNTIF(Table1[Название организации],Table2[[#This Row],[Название организации]])</f>
        <v>0</v>
      </c>
    </row>
    <row r="1219" spans="1:3" x14ac:dyDescent="0.25">
      <c r="A1219" s="23"/>
      <c r="B1219" s="7"/>
      <c r="C1219" s="3">
        <f>COUNTIF(Table1[Название организации],Table2[[#This Row],[Название организации]])</f>
        <v>0</v>
      </c>
    </row>
    <row r="1220" spans="1:3" x14ac:dyDescent="0.25">
      <c r="A1220" s="23"/>
      <c r="B1220" s="7"/>
      <c r="C1220" s="3">
        <f>COUNTIF(Table1[Название организации],Table2[[#This Row],[Название организации]])</f>
        <v>0</v>
      </c>
    </row>
    <row r="1221" spans="1:3" x14ac:dyDescent="0.25">
      <c r="A1221" s="23"/>
      <c r="B1221" s="7"/>
      <c r="C1221" s="3">
        <f>COUNTIF(Table1[Название организации],Table2[[#This Row],[Название организации]])</f>
        <v>0</v>
      </c>
    </row>
    <row r="1222" spans="1:3" x14ac:dyDescent="0.25">
      <c r="A1222" s="23"/>
      <c r="B1222" s="7"/>
      <c r="C1222" s="3">
        <f>COUNTIF(Table1[Название организации],Table2[[#This Row],[Название организации]])</f>
        <v>0</v>
      </c>
    </row>
    <row r="1223" spans="1:3" x14ac:dyDescent="0.25">
      <c r="A1223" s="23"/>
      <c r="B1223" s="7"/>
      <c r="C1223" s="3">
        <f>COUNTIF(Table1[Название организации],Table2[[#This Row],[Название организации]])</f>
        <v>0</v>
      </c>
    </row>
    <row r="1224" spans="1:3" x14ac:dyDescent="0.25">
      <c r="A1224" s="23"/>
      <c r="B1224" s="7"/>
      <c r="C1224" s="3">
        <f>COUNTIF(Table1[Название организации],Table2[[#This Row],[Название организации]])</f>
        <v>0</v>
      </c>
    </row>
    <row r="1225" spans="1:3" x14ac:dyDescent="0.25">
      <c r="A1225" s="23"/>
      <c r="B1225" s="7"/>
      <c r="C1225" s="3">
        <f>COUNTIF(Table1[Название организации],Table2[[#This Row],[Название организации]])</f>
        <v>0</v>
      </c>
    </row>
    <row r="1226" spans="1:3" x14ac:dyDescent="0.25">
      <c r="A1226" s="23"/>
      <c r="B1226" s="7"/>
      <c r="C1226" s="3">
        <f>COUNTIF(Table1[Название организации],Table2[[#This Row],[Название организации]])</f>
        <v>0</v>
      </c>
    </row>
    <row r="1227" spans="1:3" x14ac:dyDescent="0.25">
      <c r="A1227" s="23"/>
      <c r="B1227" s="7"/>
      <c r="C1227" s="3">
        <f>COUNTIF(Table1[Название организации],Table2[[#This Row],[Название организации]])</f>
        <v>0</v>
      </c>
    </row>
    <row r="1228" spans="1:3" x14ac:dyDescent="0.25">
      <c r="A1228" s="23"/>
      <c r="B1228" s="7"/>
      <c r="C1228" s="3">
        <f>COUNTIF(Table1[Название организации],Table2[[#This Row],[Название организации]])</f>
        <v>0</v>
      </c>
    </row>
    <row r="1229" spans="1:3" x14ac:dyDescent="0.25">
      <c r="A1229" s="23"/>
      <c r="B1229" s="7"/>
      <c r="C1229" s="3">
        <f>COUNTIF(Table1[Название организации],Table2[[#This Row],[Название организации]])</f>
        <v>0</v>
      </c>
    </row>
    <row r="1230" spans="1:3" x14ac:dyDescent="0.25">
      <c r="A1230" s="23"/>
      <c r="B1230" s="7"/>
      <c r="C1230" s="3">
        <f>COUNTIF(Table1[Название организации],Table2[[#This Row],[Название организации]])</f>
        <v>0</v>
      </c>
    </row>
    <row r="1231" spans="1:3" x14ac:dyDescent="0.25">
      <c r="A1231" s="23"/>
      <c r="B1231" s="7"/>
      <c r="C1231" s="3">
        <f>COUNTIF(Table1[Название организации],Table2[[#This Row],[Название организации]])</f>
        <v>0</v>
      </c>
    </row>
    <row r="1232" spans="1:3" x14ac:dyDescent="0.25">
      <c r="A1232" s="23"/>
      <c r="B1232" s="7"/>
      <c r="C1232" s="3">
        <f>COUNTIF(Table1[Название организации],Table2[[#This Row],[Название организации]])</f>
        <v>0</v>
      </c>
    </row>
    <row r="1233" spans="1:3" x14ac:dyDescent="0.25">
      <c r="A1233" s="23"/>
      <c r="B1233" s="7"/>
      <c r="C1233" s="3">
        <f>COUNTIF(Table1[Название организации],Table2[[#This Row],[Название организации]])</f>
        <v>0</v>
      </c>
    </row>
    <row r="1234" spans="1:3" x14ac:dyDescent="0.25">
      <c r="A1234" s="23"/>
      <c r="B1234" s="7"/>
      <c r="C1234" s="3">
        <f>COUNTIF(Table1[Название организации],Table2[[#This Row],[Название организации]])</f>
        <v>0</v>
      </c>
    </row>
    <row r="1235" spans="1:3" x14ac:dyDescent="0.25">
      <c r="A1235" s="23"/>
      <c r="B1235" s="7"/>
      <c r="C1235" s="3">
        <f>COUNTIF(Table1[Название организации],Table2[[#This Row],[Название организации]])</f>
        <v>0</v>
      </c>
    </row>
    <row r="1236" spans="1:3" x14ac:dyDescent="0.25">
      <c r="A1236" s="23"/>
      <c r="B1236" s="7"/>
      <c r="C1236" s="3">
        <f>COUNTIF(Table1[Название организации],Table2[[#This Row],[Название организации]])</f>
        <v>0</v>
      </c>
    </row>
    <row r="1237" spans="1:3" x14ac:dyDescent="0.25">
      <c r="A1237" s="23"/>
      <c r="B1237" s="7"/>
      <c r="C1237" s="3">
        <f>COUNTIF(Table1[Название организации],Table2[[#This Row],[Название организации]])</f>
        <v>0</v>
      </c>
    </row>
    <row r="1238" spans="1:3" x14ac:dyDescent="0.25">
      <c r="A1238" s="23"/>
      <c r="B1238" s="7"/>
      <c r="C1238" s="3">
        <f>COUNTIF(Table1[Название организации],Table2[[#This Row],[Название организации]])</f>
        <v>0</v>
      </c>
    </row>
    <row r="1239" spans="1:3" x14ac:dyDescent="0.25">
      <c r="A1239" s="23"/>
      <c r="B1239" s="7"/>
      <c r="C1239" s="3">
        <f>COUNTIF(Table1[Название организации],Table2[[#This Row],[Название организации]])</f>
        <v>0</v>
      </c>
    </row>
    <row r="1240" spans="1:3" x14ac:dyDescent="0.25">
      <c r="A1240" s="23"/>
      <c r="B1240" s="7"/>
      <c r="C1240" s="3">
        <f>COUNTIF(Table1[Название организации],Table2[[#This Row],[Название организации]])</f>
        <v>0</v>
      </c>
    </row>
    <row r="1241" spans="1:3" x14ac:dyDescent="0.25">
      <c r="A1241" s="23"/>
      <c r="B1241" s="7"/>
      <c r="C1241" s="3">
        <f>COUNTIF(Table1[Название организации],Table2[[#This Row],[Название организации]])</f>
        <v>0</v>
      </c>
    </row>
    <row r="1242" spans="1:3" x14ac:dyDescent="0.25">
      <c r="A1242" s="23"/>
      <c r="B1242" s="7"/>
      <c r="C1242" s="3">
        <f>COUNTIF(Table1[Название организации],Table2[[#This Row],[Название организации]])</f>
        <v>0</v>
      </c>
    </row>
    <row r="1243" spans="1:3" x14ac:dyDescent="0.25">
      <c r="A1243" s="23"/>
      <c r="B1243" s="7"/>
      <c r="C1243" s="3">
        <f>COUNTIF(Table1[Название организации],Table2[[#This Row],[Название организации]])</f>
        <v>0</v>
      </c>
    </row>
    <row r="1244" spans="1:3" x14ac:dyDescent="0.25">
      <c r="A1244" s="23"/>
      <c r="B1244" s="7"/>
      <c r="C1244" s="3">
        <f>COUNTIF(Table1[Название организации],Table2[[#This Row],[Название организации]])</f>
        <v>0</v>
      </c>
    </row>
    <row r="1245" spans="1:3" x14ac:dyDescent="0.25">
      <c r="A1245" s="23"/>
      <c r="B1245" s="7"/>
      <c r="C1245" s="3">
        <f>COUNTIF(Table1[Название организации],Table2[[#This Row],[Название организации]])</f>
        <v>0</v>
      </c>
    </row>
    <row r="1246" spans="1:3" x14ac:dyDescent="0.25">
      <c r="A1246" s="23"/>
      <c r="B1246" s="7"/>
      <c r="C1246" s="3">
        <f>COUNTIF(Table1[Название организации],Table2[[#This Row],[Название организации]])</f>
        <v>0</v>
      </c>
    </row>
    <row r="1247" spans="1:3" x14ac:dyDescent="0.25">
      <c r="A1247" s="23"/>
      <c r="B1247" s="7"/>
      <c r="C1247" s="3">
        <f>COUNTIF(Table1[Название организации],Table2[[#This Row],[Название организации]])</f>
        <v>0</v>
      </c>
    </row>
    <row r="1248" spans="1:3" x14ac:dyDescent="0.25">
      <c r="A1248" s="23"/>
      <c r="B1248" s="7"/>
      <c r="C1248" s="3">
        <f>COUNTIF(Table1[Название организации],Table2[[#This Row],[Название организации]])</f>
        <v>0</v>
      </c>
    </row>
    <row r="1249" spans="1:3" x14ac:dyDescent="0.25">
      <c r="A1249" s="23"/>
      <c r="B1249" s="7"/>
      <c r="C1249" s="3">
        <f>COUNTIF(Table1[Название организации],Table2[[#This Row],[Название организации]])</f>
        <v>0</v>
      </c>
    </row>
    <row r="1250" spans="1:3" x14ac:dyDescent="0.25">
      <c r="A1250" s="23"/>
      <c r="B1250" s="7"/>
      <c r="C1250" s="3">
        <f>COUNTIF(Table1[Название организации],Table2[[#This Row],[Название организации]])</f>
        <v>0</v>
      </c>
    </row>
    <row r="1251" spans="1:3" x14ac:dyDescent="0.25">
      <c r="A1251" s="23"/>
      <c r="B1251" s="7"/>
      <c r="C1251" s="3">
        <f>COUNTIF(Table1[Название организации],Table2[[#This Row],[Название организации]])</f>
        <v>0</v>
      </c>
    </row>
    <row r="1252" spans="1:3" x14ac:dyDescent="0.25">
      <c r="A1252" s="23"/>
      <c r="B1252" s="7"/>
      <c r="C1252" s="3">
        <f>COUNTIF(Table1[Название организации],Table2[[#This Row],[Название организации]])</f>
        <v>0</v>
      </c>
    </row>
    <row r="1253" spans="1:3" x14ac:dyDescent="0.25">
      <c r="A1253" s="23"/>
      <c r="B1253" s="7"/>
      <c r="C1253" s="3">
        <f>COUNTIF(Table1[Название организации],Table2[[#This Row],[Название организации]])</f>
        <v>0</v>
      </c>
    </row>
    <row r="1254" spans="1:3" x14ac:dyDescent="0.25">
      <c r="A1254" s="23"/>
      <c r="B1254" s="7"/>
      <c r="C1254" s="3">
        <f>COUNTIF(Table1[Название организации],Table2[[#This Row],[Название организации]])</f>
        <v>0</v>
      </c>
    </row>
    <row r="1255" spans="1:3" x14ac:dyDescent="0.25">
      <c r="A1255" s="23"/>
      <c r="B1255" s="7"/>
      <c r="C1255" s="3">
        <f>COUNTIF(Table1[Название организации],Table2[[#This Row],[Название организации]])</f>
        <v>0</v>
      </c>
    </row>
    <row r="1256" spans="1:3" x14ac:dyDescent="0.25">
      <c r="A1256" s="23"/>
      <c r="B1256" s="7"/>
      <c r="C1256" s="3">
        <f>COUNTIF(Table1[Название организации],Table2[[#This Row],[Название организации]])</f>
        <v>0</v>
      </c>
    </row>
    <row r="1257" spans="1:3" x14ac:dyDescent="0.25">
      <c r="A1257" s="23"/>
      <c r="B1257" s="7"/>
      <c r="C1257" s="3">
        <f>COUNTIF(Table1[Название организации],Table2[[#This Row],[Название организации]])</f>
        <v>0</v>
      </c>
    </row>
    <row r="1258" spans="1:3" x14ac:dyDescent="0.25">
      <c r="A1258" s="23"/>
      <c r="B1258" s="7"/>
      <c r="C1258" s="3">
        <f>COUNTIF(Table1[Название организации],Table2[[#This Row],[Название организации]])</f>
        <v>0</v>
      </c>
    </row>
    <row r="1259" spans="1:3" x14ac:dyDescent="0.25">
      <c r="A1259" s="23"/>
      <c r="B1259" s="7"/>
      <c r="C1259" s="3">
        <f>COUNTIF(Table1[Название организации],Table2[[#This Row],[Название организации]])</f>
        <v>0</v>
      </c>
    </row>
    <row r="1260" spans="1:3" x14ac:dyDescent="0.25">
      <c r="A1260" s="23"/>
      <c r="B1260" s="7"/>
      <c r="C1260" s="3">
        <f>COUNTIF(Table1[Название организации],Table2[[#This Row],[Название организации]])</f>
        <v>0</v>
      </c>
    </row>
    <row r="1261" spans="1:3" x14ac:dyDescent="0.25">
      <c r="A1261" s="23"/>
      <c r="B1261" s="7"/>
      <c r="C1261" s="3">
        <f>COUNTIF(Table1[Название организации],Table2[[#This Row],[Название организации]])</f>
        <v>0</v>
      </c>
    </row>
    <row r="1262" spans="1:3" x14ac:dyDescent="0.25">
      <c r="A1262" s="23"/>
      <c r="B1262" s="7"/>
      <c r="C1262" s="3">
        <f>COUNTIF(Table1[Название организации],Table2[[#This Row],[Название организации]])</f>
        <v>0</v>
      </c>
    </row>
    <row r="1263" spans="1:3" x14ac:dyDescent="0.25">
      <c r="A1263" s="23"/>
      <c r="B1263" s="7"/>
      <c r="C1263" s="3">
        <f>COUNTIF(Table1[Название организации],Table2[[#This Row],[Название организации]])</f>
        <v>0</v>
      </c>
    </row>
    <row r="1264" spans="1:3" x14ac:dyDescent="0.25">
      <c r="A1264" s="23"/>
      <c r="B1264" s="7"/>
      <c r="C1264" s="3">
        <f>COUNTIF(Table1[Название организации],Table2[[#This Row],[Название организации]])</f>
        <v>0</v>
      </c>
    </row>
    <row r="1265" spans="1:3" x14ac:dyDescent="0.25">
      <c r="A1265" s="23"/>
      <c r="B1265" s="7"/>
      <c r="C1265" s="3">
        <f>COUNTIF(Table1[Название организации],Table2[[#This Row],[Название организации]])</f>
        <v>0</v>
      </c>
    </row>
    <row r="1266" spans="1:3" x14ac:dyDescent="0.25">
      <c r="A1266" s="23"/>
      <c r="B1266" s="7"/>
      <c r="C1266" s="3">
        <f>COUNTIF(Table1[Название организации],Table2[[#This Row],[Название организации]])</f>
        <v>0</v>
      </c>
    </row>
    <row r="1267" spans="1:3" x14ac:dyDescent="0.25">
      <c r="A1267" s="23"/>
      <c r="B1267" s="7"/>
      <c r="C1267" s="3">
        <f>COUNTIF(Table1[Название организации],Table2[[#This Row],[Название организации]])</f>
        <v>0</v>
      </c>
    </row>
    <row r="1268" spans="1:3" x14ac:dyDescent="0.25">
      <c r="A1268" s="23"/>
      <c r="B1268" s="7"/>
      <c r="C1268" s="3">
        <f>COUNTIF(Table1[Название организации],Table2[[#This Row],[Название организации]])</f>
        <v>0</v>
      </c>
    </row>
    <row r="1269" spans="1:3" x14ac:dyDescent="0.25">
      <c r="A1269" s="23"/>
      <c r="B1269" s="7"/>
      <c r="C1269" s="3">
        <f>COUNTIF(Table1[Название организации],Table2[[#This Row],[Название организации]])</f>
        <v>0</v>
      </c>
    </row>
    <row r="1270" spans="1:3" x14ac:dyDescent="0.25">
      <c r="A1270" s="23"/>
      <c r="B1270" s="7"/>
      <c r="C1270" s="3">
        <f>COUNTIF(Table1[Название организации],Table2[[#This Row],[Название организации]])</f>
        <v>0</v>
      </c>
    </row>
    <row r="1271" spans="1:3" x14ac:dyDescent="0.25">
      <c r="A1271" s="23"/>
      <c r="B1271" s="7"/>
      <c r="C1271" s="3">
        <f>COUNTIF(Table1[Название организации],Table2[[#This Row],[Название организации]])</f>
        <v>0</v>
      </c>
    </row>
    <row r="1272" spans="1:3" x14ac:dyDescent="0.25">
      <c r="A1272" s="23"/>
      <c r="B1272" s="7"/>
      <c r="C1272" s="3">
        <f>COUNTIF(Table1[Название организации],Table2[[#This Row],[Название организации]])</f>
        <v>0</v>
      </c>
    </row>
    <row r="1273" spans="1:3" x14ac:dyDescent="0.25">
      <c r="A1273" s="23"/>
      <c r="B1273" s="7"/>
      <c r="C1273" s="3">
        <f>COUNTIF(Table1[Название организации],Table2[[#This Row],[Название организации]])</f>
        <v>0</v>
      </c>
    </row>
    <row r="1274" spans="1:3" x14ac:dyDescent="0.25">
      <c r="A1274" s="23"/>
      <c r="B1274" s="7"/>
      <c r="C1274" s="3">
        <f>COUNTIF(Table1[Название организации],Table2[[#This Row],[Название организации]])</f>
        <v>0</v>
      </c>
    </row>
    <row r="1275" spans="1:3" x14ac:dyDescent="0.25">
      <c r="A1275" s="23"/>
      <c r="B1275" s="7"/>
      <c r="C1275" s="3">
        <f>COUNTIF(Table1[Название организации],Table2[[#This Row],[Название организации]])</f>
        <v>0</v>
      </c>
    </row>
    <row r="1276" spans="1:3" x14ac:dyDescent="0.25">
      <c r="A1276" s="23"/>
      <c r="B1276" s="7"/>
      <c r="C1276" s="3">
        <f>COUNTIF(Table1[Название организации],Table2[[#This Row],[Название организации]])</f>
        <v>0</v>
      </c>
    </row>
    <row r="1277" spans="1:3" x14ac:dyDescent="0.25">
      <c r="A1277" s="23"/>
      <c r="B1277" s="7"/>
      <c r="C1277" s="3">
        <f>COUNTIF(Table1[Название организации],Table2[[#This Row],[Название организации]])</f>
        <v>0</v>
      </c>
    </row>
    <row r="1278" spans="1:3" x14ac:dyDescent="0.25">
      <c r="A1278" s="23"/>
      <c r="B1278" s="7"/>
      <c r="C1278" s="3">
        <f>COUNTIF(Table1[Название организации],Table2[[#This Row],[Название организации]])</f>
        <v>0</v>
      </c>
    </row>
    <row r="1279" spans="1:3" x14ac:dyDescent="0.25">
      <c r="A1279" s="23"/>
      <c r="B1279" s="7"/>
      <c r="C1279" s="3">
        <f>COUNTIF(Table1[Название организации],Table2[[#This Row],[Название организации]])</f>
        <v>0</v>
      </c>
    </row>
    <row r="1280" spans="1:3" x14ac:dyDescent="0.25">
      <c r="A1280" s="23"/>
      <c r="B1280" s="7"/>
      <c r="C1280" s="3">
        <f>COUNTIF(Table1[Название организации],Table2[[#This Row],[Название организации]])</f>
        <v>0</v>
      </c>
    </row>
    <row r="1281" spans="1:3" x14ac:dyDescent="0.25">
      <c r="A1281" s="23"/>
      <c r="B1281" s="7"/>
      <c r="C1281" s="3">
        <f>COUNTIF(Table1[Название организации],Table2[[#This Row],[Название организации]])</f>
        <v>0</v>
      </c>
    </row>
    <row r="1282" spans="1:3" x14ac:dyDescent="0.25">
      <c r="A1282" s="23"/>
      <c r="B1282" s="7"/>
      <c r="C1282" s="3">
        <f>COUNTIF(Table1[Название организации],Table2[[#This Row],[Название организации]])</f>
        <v>0</v>
      </c>
    </row>
    <row r="1283" spans="1:3" x14ac:dyDescent="0.25">
      <c r="A1283" s="23"/>
      <c r="B1283" s="7"/>
      <c r="C1283" s="3">
        <f>COUNTIF(Table1[Название организации],Table2[[#This Row],[Название организации]])</f>
        <v>0</v>
      </c>
    </row>
    <row r="1284" spans="1:3" x14ac:dyDescent="0.25">
      <c r="A1284" s="23"/>
      <c r="B1284" s="7"/>
      <c r="C1284" s="3">
        <f>COUNTIF(Table1[Название организации],Table2[[#This Row],[Название организации]])</f>
        <v>0</v>
      </c>
    </row>
    <row r="1285" spans="1:3" x14ac:dyDescent="0.25">
      <c r="A1285" s="23"/>
      <c r="B1285" s="7"/>
      <c r="C1285" s="3">
        <f>COUNTIF(Table1[Название организации],Table2[[#This Row],[Название организации]])</f>
        <v>0</v>
      </c>
    </row>
    <row r="1286" spans="1:3" x14ac:dyDescent="0.25">
      <c r="A1286" s="23"/>
      <c r="B1286" s="7"/>
      <c r="C1286" s="3">
        <f>COUNTIF(Table1[Название организации],Table2[[#This Row],[Название организации]])</f>
        <v>0</v>
      </c>
    </row>
    <row r="1287" spans="1:3" x14ac:dyDescent="0.25">
      <c r="A1287" s="23"/>
      <c r="B1287" s="7"/>
      <c r="C1287" s="3">
        <f>COUNTIF(Table1[Название организации],Table2[[#This Row],[Название организации]])</f>
        <v>0</v>
      </c>
    </row>
    <row r="1288" spans="1:3" x14ac:dyDescent="0.25">
      <c r="A1288" s="23"/>
      <c r="B1288" s="7"/>
      <c r="C1288" s="3">
        <f>COUNTIF(Table1[Название организации],Table2[[#This Row],[Название организации]])</f>
        <v>0</v>
      </c>
    </row>
    <row r="1289" spans="1:3" x14ac:dyDescent="0.25">
      <c r="A1289" s="23"/>
      <c r="B1289" s="7"/>
      <c r="C1289" s="3">
        <f>COUNTIF(Table1[Название организации],Table2[[#This Row],[Название организации]])</f>
        <v>0</v>
      </c>
    </row>
    <row r="1290" spans="1:3" x14ac:dyDescent="0.25">
      <c r="A1290" s="23"/>
      <c r="B1290" s="7"/>
      <c r="C1290" s="3">
        <f>COUNTIF(Table1[Название организации],Table2[[#This Row],[Название организации]])</f>
        <v>0</v>
      </c>
    </row>
    <row r="1291" spans="1:3" x14ac:dyDescent="0.25">
      <c r="A1291" s="23"/>
      <c r="B1291" s="7"/>
      <c r="C1291" s="3">
        <f>COUNTIF(Table1[Название организации],Table2[[#This Row],[Название организации]])</f>
        <v>0</v>
      </c>
    </row>
    <row r="1292" spans="1:3" x14ac:dyDescent="0.25">
      <c r="A1292" s="23"/>
      <c r="B1292" s="7"/>
      <c r="C1292" s="3">
        <f>COUNTIF(Table1[Название организации],Table2[[#This Row],[Название организации]])</f>
        <v>0</v>
      </c>
    </row>
    <row r="1293" spans="1:3" x14ac:dyDescent="0.25">
      <c r="A1293" s="23"/>
      <c r="B1293" s="7"/>
      <c r="C1293" s="3">
        <f>COUNTIF(Table1[Название организации],Table2[[#This Row],[Название организации]])</f>
        <v>0</v>
      </c>
    </row>
    <row r="1294" spans="1:3" x14ac:dyDescent="0.25">
      <c r="A1294" s="23"/>
      <c r="B1294" s="7"/>
      <c r="C1294" s="3">
        <f>COUNTIF(Table1[Название организации],Table2[[#This Row],[Название организации]])</f>
        <v>0</v>
      </c>
    </row>
    <row r="1295" spans="1:3" x14ac:dyDescent="0.25">
      <c r="A1295" s="23"/>
      <c r="B1295" s="7"/>
      <c r="C1295" s="3">
        <f>COUNTIF(Table1[Название организации],Table2[[#This Row],[Название организации]])</f>
        <v>0</v>
      </c>
    </row>
    <row r="1296" spans="1:3" x14ac:dyDescent="0.25">
      <c r="A1296" s="23"/>
      <c r="B1296" s="7"/>
      <c r="C1296" s="3">
        <f>COUNTIF(Table1[Название организации],Table2[[#This Row],[Название организации]])</f>
        <v>0</v>
      </c>
    </row>
    <row r="1297" spans="1:3" x14ac:dyDescent="0.25">
      <c r="A1297" s="23"/>
      <c r="B1297" s="7"/>
      <c r="C1297" s="3">
        <f>COUNTIF(Table1[Название организации],Table2[[#This Row],[Название организации]])</f>
        <v>0</v>
      </c>
    </row>
    <row r="1298" spans="1:3" x14ac:dyDescent="0.25">
      <c r="A1298" s="23"/>
      <c r="B1298" s="7"/>
      <c r="C1298" s="3">
        <f>COUNTIF(Table1[Название организации],Table2[[#This Row],[Название организации]])</f>
        <v>0</v>
      </c>
    </row>
    <row r="1299" spans="1:3" x14ac:dyDescent="0.25">
      <c r="A1299" s="23"/>
      <c r="B1299" s="7"/>
      <c r="C1299" s="3">
        <f>COUNTIF(Table1[Название организации],Table2[[#This Row],[Название организации]])</f>
        <v>0</v>
      </c>
    </row>
    <row r="1300" spans="1:3" x14ac:dyDescent="0.25">
      <c r="A1300" s="23"/>
      <c r="B1300" s="7"/>
      <c r="C1300" s="3">
        <f>COUNTIF(Table1[Название организации],Table2[[#This Row],[Название организации]])</f>
        <v>0</v>
      </c>
    </row>
    <row r="1301" spans="1:3" x14ac:dyDescent="0.25">
      <c r="A1301" s="23"/>
      <c r="B1301" s="7"/>
      <c r="C1301" s="3">
        <f>COUNTIF(Table1[Название организации],Table2[[#This Row],[Название организации]])</f>
        <v>0</v>
      </c>
    </row>
    <row r="1302" spans="1:3" x14ac:dyDescent="0.25">
      <c r="A1302" s="23"/>
      <c r="B1302" s="7"/>
      <c r="C1302" s="3">
        <f>COUNTIF(Table1[Название организации],Table2[[#This Row],[Название организации]])</f>
        <v>0</v>
      </c>
    </row>
    <row r="1303" spans="1:3" x14ac:dyDescent="0.25">
      <c r="A1303" s="23"/>
      <c r="B1303" s="7"/>
      <c r="C1303" s="3">
        <f>COUNTIF(Table1[Название организации],Table2[[#This Row],[Название организации]])</f>
        <v>0</v>
      </c>
    </row>
    <row r="1304" spans="1:3" x14ac:dyDescent="0.25">
      <c r="A1304" s="23"/>
      <c r="B1304" s="7"/>
      <c r="C1304" s="3">
        <f>COUNTIF(Table1[Название организации],Table2[[#This Row],[Название организации]])</f>
        <v>0</v>
      </c>
    </row>
    <row r="1305" spans="1:3" x14ac:dyDescent="0.25">
      <c r="A1305" s="23"/>
      <c r="B1305" s="7"/>
      <c r="C1305" s="3">
        <f>COUNTIF(Table1[Название организации],Table2[[#This Row],[Название организации]])</f>
        <v>0</v>
      </c>
    </row>
    <row r="1306" spans="1:3" x14ac:dyDescent="0.25">
      <c r="A1306" s="23"/>
      <c r="B1306" s="7"/>
      <c r="C1306" s="3">
        <f>COUNTIF(Table1[Название организации],Table2[[#This Row],[Название организации]])</f>
        <v>0</v>
      </c>
    </row>
    <row r="1307" spans="1:3" x14ac:dyDescent="0.25">
      <c r="A1307" s="23"/>
      <c r="B1307" s="7"/>
      <c r="C1307" s="3">
        <f>COUNTIF(Table1[Название организации],Table2[[#This Row],[Название организации]])</f>
        <v>0</v>
      </c>
    </row>
    <row r="1308" spans="1:3" x14ac:dyDescent="0.25">
      <c r="A1308" s="23"/>
      <c r="B1308" s="7"/>
      <c r="C1308" s="3">
        <f>COUNTIF(Table1[Название организации],Table2[[#This Row],[Название организации]])</f>
        <v>0</v>
      </c>
    </row>
    <row r="1309" spans="1:3" x14ac:dyDescent="0.25">
      <c r="A1309" s="23"/>
      <c r="B1309" s="7"/>
      <c r="C1309" s="3">
        <f>COUNTIF(Table1[Название организации],Table2[[#This Row],[Название организации]])</f>
        <v>0</v>
      </c>
    </row>
    <row r="1310" spans="1:3" x14ac:dyDescent="0.25">
      <c r="A1310" s="23"/>
      <c r="B1310" s="7"/>
      <c r="C1310" s="3">
        <f>COUNTIF(Table1[Название организации],Table2[[#This Row],[Название организации]])</f>
        <v>0</v>
      </c>
    </row>
    <row r="1311" spans="1:3" x14ac:dyDescent="0.25">
      <c r="A1311" s="23"/>
      <c r="B1311" s="7"/>
      <c r="C1311" s="3">
        <f>COUNTIF(Table1[Название организации],Table2[[#This Row],[Название организации]])</f>
        <v>0</v>
      </c>
    </row>
    <row r="1312" spans="1:3" x14ac:dyDescent="0.25">
      <c r="A1312" s="23"/>
      <c r="B1312" s="7"/>
      <c r="C1312" s="3">
        <f>COUNTIF(Table1[Название организации],Table2[[#This Row],[Название организации]])</f>
        <v>0</v>
      </c>
    </row>
    <row r="1313" spans="1:3" x14ac:dyDescent="0.25">
      <c r="A1313" s="23"/>
      <c r="B1313" s="7"/>
      <c r="C1313" s="3">
        <f>COUNTIF(Table1[Название организации],Table2[[#This Row],[Название организации]])</f>
        <v>0</v>
      </c>
    </row>
    <row r="1314" spans="1:3" x14ac:dyDescent="0.25">
      <c r="A1314" s="23"/>
      <c r="B1314" s="7"/>
      <c r="C1314" s="3">
        <f>COUNTIF(Table1[Название организации],Table2[[#This Row],[Название организации]])</f>
        <v>0</v>
      </c>
    </row>
    <row r="1315" spans="1:3" x14ac:dyDescent="0.25">
      <c r="A1315" s="23"/>
      <c r="B1315" s="7"/>
      <c r="C1315" s="3">
        <f>COUNTIF(Table1[Название организации],Table2[[#This Row],[Название организации]])</f>
        <v>0</v>
      </c>
    </row>
    <row r="1316" spans="1:3" x14ac:dyDescent="0.25">
      <c r="A1316" s="23"/>
      <c r="B1316" s="7"/>
      <c r="C1316" s="3">
        <f>COUNTIF(Table1[Название организации],Table2[[#This Row],[Название организации]])</f>
        <v>0</v>
      </c>
    </row>
    <row r="1317" spans="1:3" x14ac:dyDescent="0.25">
      <c r="A1317" s="23"/>
      <c r="B1317" s="7"/>
      <c r="C1317" s="3">
        <f>COUNTIF(Table1[Название организации],Table2[[#This Row],[Название организации]])</f>
        <v>0</v>
      </c>
    </row>
    <row r="1318" spans="1:3" x14ac:dyDescent="0.25">
      <c r="A1318" s="23"/>
      <c r="B1318" s="7"/>
      <c r="C1318" s="3">
        <f>COUNTIF(Table1[Название организации],Table2[[#This Row],[Название организации]])</f>
        <v>0</v>
      </c>
    </row>
    <row r="1319" spans="1:3" x14ac:dyDescent="0.25">
      <c r="A1319" s="23"/>
      <c r="B1319" s="7"/>
      <c r="C1319" s="3">
        <f>COUNTIF(Table1[Название организации],Table2[[#This Row],[Название организации]])</f>
        <v>0</v>
      </c>
    </row>
    <row r="1320" spans="1:3" x14ac:dyDescent="0.25">
      <c r="A1320" s="23"/>
      <c r="B1320" s="7"/>
      <c r="C1320" s="3">
        <f>COUNTIF(Table1[Название организации],Table2[[#This Row],[Название организации]])</f>
        <v>0</v>
      </c>
    </row>
    <row r="1321" spans="1:3" x14ac:dyDescent="0.25">
      <c r="A1321" s="23"/>
      <c r="B1321" s="7"/>
      <c r="C1321" s="3">
        <f>COUNTIF(Table1[Название организации],Table2[[#This Row],[Название организации]])</f>
        <v>0</v>
      </c>
    </row>
    <row r="1322" spans="1:3" x14ac:dyDescent="0.25">
      <c r="A1322" s="23"/>
      <c r="B1322" s="7"/>
      <c r="C1322" s="3">
        <f>COUNTIF(Table1[Название организации],Table2[[#This Row],[Название организации]])</f>
        <v>0</v>
      </c>
    </row>
    <row r="1323" spans="1:3" x14ac:dyDescent="0.25">
      <c r="A1323" s="23"/>
      <c r="B1323" s="7"/>
      <c r="C1323" s="3">
        <f>COUNTIF(Table1[Название организации],Table2[[#This Row],[Название организации]])</f>
        <v>0</v>
      </c>
    </row>
    <row r="1324" spans="1:3" x14ac:dyDescent="0.25">
      <c r="A1324" s="23"/>
      <c r="B1324" s="7"/>
      <c r="C1324" s="3">
        <f>COUNTIF(Table1[Название организации],Table2[[#This Row],[Название организации]])</f>
        <v>0</v>
      </c>
    </row>
    <row r="1325" spans="1:3" x14ac:dyDescent="0.25">
      <c r="A1325" s="23"/>
      <c r="B1325" s="7"/>
      <c r="C1325" s="3">
        <f>COUNTIF(Table1[Название организации],Table2[[#This Row],[Название организации]])</f>
        <v>0</v>
      </c>
    </row>
    <row r="1326" spans="1:3" x14ac:dyDescent="0.25">
      <c r="A1326" s="23"/>
      <c r="B1326" s="7"/>
      <c r="C1326" s="3">
        <f>COUNTIF(Table1[Название организации],Table2[[#This Row],[Название организации]])</f>
        <v>0</v>
      </c>
    </row>
    <row r="1327" spans="1:3" x14ac:dyDescent="0.25">
      <c r="A1327" s="23"/>
      <c r="B1327" s="7"/>
      <c r="C1327" s="3">
        <f>COUNTIF(Table1[Название организации],Table2[[#This Row],[Название организации]])</f>
        <v>0</v>
      </c>
    </row>
    <row r="1328" spans="1:3" x14ac:dyDescent="0.25">
      <c r="A1328" s="23"/>
      <c r="B1328" s="7"/>
      <c r="C1328" s="3">
        <f>COUNTIF(Table1[Название организации],Table2[[#This Row],[Название организации]])</f>
        <v>0</v>
      </c>
    </row>
    <row r="1329" spans="1:3" x14ac:dyDescent="0.25">
      <c r="A1329" s="23"/>
      <c r="B1329" s="7"/>
      <c r="C1329" s="3">
        <f>COUNTIF(Table1[Название организации],Table2[[#This Row],[Название организации]])</f>
        <v>0</v>
      </c>
    </row>
    <row r="1330" spans="1:3" x14ac:dyDescent="0.25">
      <c r="A1330" s="23"/>
      <c r="B1330" s="7"/>
      <c r="C1330" s="3">
        <f>COUNTIF(Table1[Название организации],Table2[[#This Row],[Название организации]])</f>
        <v>0</v>
      </c>
    </row>
    <row r="1331" spans="1:3" x14ac:dyDescent="0.25">
      <c r="A1331" s="23"/>
      <c r="B1331" s="7"/>
      <c r="C1331" s="3">
        <f>COUNTIF(Table1[Название организации],Table2[[#This Row],[Название организации]])</f>
        <v>0</v>
      </c>
    </row>
    <row r="1332" spans="1:3" x14ac:dyDescent="0.25">
      <c r="A1332" s="23"/>
      <c r="B1332" s="7"/>
      <c r="C1332" s="3">
        <f>COUNTIF(Table1[Название организации],Table2[[#This Row],[Название организации]])</f>
        <v>0</v>
      </c>
    </row>
    <row r="1333" spans="1:3" x14ac:dyDescent="0.25">
      <c r="A1333" s="23"/>
      <c r="B1333" s="7"/>
      <c r="C1333" s="3">
        <f>COUNTIF(Table1[Название организации],Table2[[#This Row],[Название организации]])</f>
        <v>0</v>
      </c>
    </row>
    <row r="1334" spans="1:3" x14ac:dyDescent="0.25">
      <c r="A1334" s="23"/>
      <c r="B1334" s="7"/>
      <c r="C1334" s="3">
        <f>COUNTIF(Table1[Название организации],Table2[[#This Row],[Название организации]])</f>
        <v>0</v>
      </c>
    </row>
    <row r="1335" spans="1:3" x14ac:dyDescent="0.25">
      <c r="A1335" s="23"/>
      <c r="B1335" s="7"/>
      <c r="C1335" s="3">
        <f>COUNTIF(Table1[Название организации],Table2[[#This Row],[Название организации]])</f>
        <v>0</v>
      </c>
    </row>
    <row r="1336" spans="1:3" x14ac:dyDescent="0.25">
      <c r="A1336" s="23"/>
      <c r="B1336" s="7"/>
      <c r="C1336" s="3">
        <f>COUNTIF(Table1[Название организации],Table2[[#This Row],[Название организации]])</f>
        <v>0</v>
      </c>
    </row>
    <row r="1337" spans="1:3" x14ac:dyDescent="0.25">
      <c r="A1337" s="23"/>
      <c r="B1337" s="7"/>
      <c r="C1337" s="3">
        <f>COUNTIF(Table1[Название организации],Table2[[#This Row],[Название организации]])</f>
        <v>0</v>
      </c>
    </row>
    <row r="1338" spans="1:3" x14ac:dyDescent="0.25">
      <c r="A1338" s="23"/>
      <c r="B1338" s="7"/>
      <c r="C1338" s="3">
        <f>COUNTIF(Table1[Название организации],Table2[[#This Row],[Название организации]])</f>
        <v>0</v>
      </c>
    </row>
    <row r="1339" spans="1:3" x14ac:dyDescent="0.25">
      <c r="A1339" s="23"/>
      <c r="B1339" s="7"/>
      <c r="C1339" s="3">
        <f>COUNTIF(Table1[Название организации],Table2[[#This Row],[Название организации]])</f>
        <v>0</v>
      </c>
    </row>
    <row r="1340" spans="1:3" x14ac:dyDescent="0.25">
      <c r="A1340" s="23"/>
      <c r="B1340" s="7"/>
      <c r="C1340" s="3">
        <f>COUNTIF(Table1[Название организации],Table2[[#This Row],[Название организации]])</f>
        <v>0</v>
      </c>
    </row>
    <row r="1341" spans="1:3" x14ac:dyDescent="0.25">
      <c r="A1341" s="23"/>
      <c r="B1341" s="7"/>
      <c r="C1341" s="3">
        <f>COUNTIF(Table1[Название организации],Table2[[#This Row],[Название организации]])</f>
        <v>0</v>
      </c>
    </row>
    <row r="1342" spans="1:3" x14ac:dyDescent="0.25">
      <c r="A1342" s="23"/>
      <c r="B1342" s="7"/>
      <c r="C1342" s="3">
        <f>COUNTIF(Table1[Название организации],Table2[[#This Row],[Название организации]])</f>
        <v>0</v>
      </c>
    </row>
    <row r="1343" spans="1:3" x14ac:dyDescent="0.25">
      <c r="A1343" s="23"/>
      <c r="B1343" s="7"/>
      <c r="C1343" s="3">
        <f>COUNTIF(Table1[Название организации],Table2[[#This Row],[Название организации]])</f>
        <v>0</v>
      </c>
    </row>
    <row r="1344" spans="1:3" x14ac:dyDescent="0.25">
      <c r="A1344" s="23"/>
      <c r="B1344" s="7"/>
      <c r="C1344" s="3">
        <f>COUNTIF(Table1[Название организации],Table2[[#This Row],[Название организации]])</f>
        <v>0</v>
      </c>
    </row>
    <row r="1345" spans="1:3" x14ac:dyDescent="0.25">
      <c r="A1345" s="23"/>
      <c r="B1345" s="7"/>
      <c r="C1345" s="3">
        <f>COUNTIF(Table1[Название организации],Table2[[#This Row],[Название организации]])</f>
        <v>0</v>
      </c>
    </row>
    <row r="1346" spans="1:3" x14ac:dyDescent="0.25">
      <c r="A1346" s="23"/>
      <c r="B1346" s="7"/>
      <c r="C1346" s="3">
        <f>COUNTIF(Table1[Название организации],Table2[[#This Row],[Название организации]])</f>
        <v>0</v>
      </c>
    </row>
    <row r="1347" spans="1:3" x14ac:dyDescent="0.25">
      <c r="A1347" s="23"/>
      <c r="B1347" s="7"/>
      <c r="C1347" s="3">
        <f>COUNTIF(Table1[Название организации],Table2[[#This Row],[Название организации]])</f>
        <v>0</v>
      </c>
    </row>
    <row r="1348" spans="1:3" x14ac:dyDescent="0.25">
      <c r="A1348" s="23"/>
      <c r="B1348" s="7"/>
      <c r="C1348" s="3">
        <f>COUNTIF(Table1[Название организации],Table2[[#This Row],[Название организации]])</f>
        <v>0</v>
      </c>
    </row>
    <row r="1349" spans="1:3" x14ac:dyDescent="0.25">
      <c r="A1349" s="23"/>
      <c r="B1349" s="7"/>
      <c r="C1349" s="3">
        <f>COUNTIF(Table1[Название организации],Table2[[#This Row],[Название организации]])</f>
        <v>0</v>
      </c>
    </row>
    <row r="1350" spans="1:3" x14ac:dyDescent="0.25">
      <c r="A1350" s="23"/>
      <c r="B1350" s="7"/>
      <c r="C1350" s="3">
        <f>COUNTIF(Table1[Название организации],Table2[[#This Row],[Название организации]])</f>
        <v>0</v>
      </c>
    </row>
    <row r="1351" spans="1:3" x14ac:dyDescent="0.25">
      <c r="A1351" s="23"/>
      <c r="B1351" s="7"/>
      <c r="C1351" s="3">
        <f>COUNTIF(Table1[Название организации],Table2[[#This Row],[Название организации]])</f>
        <v>0</v>
      </c>
    </row>
    <row r="1352" spans="1:3" x14ac:dyDescent="0.25">
      <c r="A1352" s="23"/>
      <c r="B1352" s="7"/>
      <c r="C1352" s="3">
        <f>COUNTIF(Table1[Название организации],Table2[[#This Row],[Название организации]])</f>
        <v>0</v>
      </c>
    </row>
    <row r="1353" spans="1:3" x14ac:dyDescent="0.25">
      <c r="A1353" s="23"/>
      <c r="B1353" s="7"/>
      <c r="C1353" s="3">
        <f>COUNTIF(Table1[Название организации],Table2[[#This Row],[Название организации]])</f>
        <v>0</v>
      </c>
    </row>
    <row r="1354" spans="1:3" x14ac:dyDescent="0.25">
      <c r="A1354" s="23"/>
      <c r="B1354" s="7"/>
      <c r="C1354" s="3">
        <f>COUNTIF(Table1[Название организации],Table2[[#This Row],[Название организации]])</f>
        <v>0</v>
      </c>
    </row>
    <row r="1355" spans="1:3" x14ac:dyDescent="0.25">
      <c r="A1355" s="23"/>
      <c r="B1355" s="7"/>
      <c r="C1355" s="3">
        <f>COUNTIF(Table1[Название организации],Table2[[#This Row],[Название организации]])</f>
        <v>0</v>
      </c>
    </row>
    <row r="1356" spans="1:3" x14ac:dyDescent="0.25">
      <c r="A1356" s="23"/>
      <c r="B1356" s="7"/>
      <c r="C1356" s="3">
        <f>COUNTIF(Table1[Название организации],Table2[[#This Row],[Название организации]])</f>
        <v>0</v>
      </c>
    </row>
    <row r="1357" spans="1:3" x14ac:dyDescent="0.25">
      <c r="A1357" s="23"/>
      <c r="B1357" s="7"/>
      <c r="C1357" s="3">
        <f>COUNTIF(Table1[Название организации],Table2[[#This Row],[Название организации]])</f>
        <v>0</v>
      </c>
    </row>
    <row r="1358" spans="1:3" x14ac:dyDescent="0.25">
      <c r="A1358" s="23"/>
      <c r="B1358" s="7"/>
      <c r="C1358" s="3">
        <f>COUNTIF(Table1[Название организации],Table2[[#This Row],[Название организации]])</f>
        <v>0</v>
      </c>
    </row>
    <row r="1359" spans="1:3" x14ac:dyDescent="0.25">
      <c r="A1359" s="23"/>
      <c r="B1359" s="7"/>
      <c r="C1359" s="3">
        <f>COUNTIF(Table1[Название организации],Table2[[#This Row],[Название организации]])</f>
        <v>0</v>
      </c>
    </row>
    <row r="1360" spans="1:3" x14ac:dyDescent="0.25">
      <c r="A1360" s="23"/>
      <c r="B1360" s="7"/>
      <c r="C1360" s="3">
        <f>COUNTIF(Table1[Название организации],Table2[[#This Row],[Название организации]])</f>
        <v>0</v>
      </c>
    </row>
    <row r="1361" spans="1:3" x14ac:dyDescent="0.25">
      <c r="A1361" s="23"/>
      <c r="B1361" s="7"/>
      <c r="C1361" s="3">
        <f>COUNTIF(Table1[Название организации],Table2[[#This Row],[Название организации]])</f>
        <v>0</v>
      </c>
    </row>
    <row r="1362" spans="1:3" x14ac:dyDescent="0.25">
      <c r="A1362" s="23"/>
      <c r="B1362" s="7"/>
      <c r="C1362" s="3">
        <f>COUNTIF(Table1[Название организации],Table2[[#This Row],[Название организации]])</f>
        <v>0</v>
      </c>
    </row>
    <row r="1363" spans="1:3" x14ac:dyDescent="0.25">
      <c r="A1363" s="23"/>
      <c r="B1363" s="7"/>
      <c r="C1363" s="3">
        <f>COUNTIF(Table1[Название организации],Table2[[#This Row],[Название организации]])</f>
        <v>0</v>
      </c>
    </row>
    <row r="1364" spans="1:3" x14ac:dyDescent="0.25">
      <c r="A1364" s="23"/>
      <c r="B1364" s="7"/>
      <c r="C1364" s="3">
        <f>COUNTIF(Table1[Название организации],Table2[[#This Row],[Название организации]])</f>
        <v>0</v>
      </c>
    </row>
    <row r="1365" spans="1:3" x14ac:dyDescent="0.25">
      <c r="A1365" s="23"/>
      <c r="B1365" s="7"/>
      <c r="C1365" s="3">
        <f>COUNTIF(Table1[Название организации],Table2[[#This Row],[Название организации]])</f>
        <v>0</v>
      </c>
    </row>
    <row r="1366" spans="1:3" x14ac:dyDescent="0.25">
      <c r="A1366" s="23"/>
      <c r="B1366" s="7"/>
      <c r="C1366" s="3">
        <f>COUNTIF(Table1[Название организации],Table2[[#This Row],[Название организации]])</f>
        <v>0</v>
      </c>
    </row>
    <row r="1367" spans="1:3" x14ac:dyDescent="0.25">
      <c r="A1367" s="23"/>
      <c r="B1367" s="7"/>
      <c r="C1367" s="3">
        <f>COUNTIF(Table1[Название организации],Table2[[#This Row],[Название организации]])</f>
        <v>0</v>
      </c>
    </row>
    <row r="1368" spans="1:3" x14ac:dyDescent="0.25">
      <c r="A1368" s="23"/>
      <c r="B1368" s="7"/>
      <c r="C1368" s="3">
        <f>COUNTIF(Table1[Название организации],Table2[[#This Row],[Название организации]])</f>
        <v>0</v>
      </c>
    </row>
    <row r="1369" spans="1:3" x14ac:dyDescent="0.25">
      <c r="A1369" s="23"/>
      <c r="B1369" s="7"/>
      <c r="C1369" s="3">
        <f>COUNTIF(Table1[Название организации],Table2[[#This Row],[Название организации]])</f>
        <v>0</v>
      </c>
    </row>
    <row r="1370" spans="1:3" x14ac:dyDescent="0.25">
      <c r="A1370" s="23"/>
      <c r="B1370" s="7"/>
      <c r="C1370" s="3">
        <f>COUNTIF(Table1[Название организации],Table2[[#This Row],[Название организации]])</f>
        <v>0</v>
      </c>
    </row>
    <row r="1371" spans="1:3" x14ac:dyDescent="0.25">
      <c r="A1371" s="23"/>
      <c r="B1371" s="7"/>
      <c r="C1371" s="3">
        <f>COUNTIF(Table1[Название организации],Table2[[#This Row],[Название организации]])</f>
        <v>0</v>
      </c>
    </row>
    <row r="1372" spans="1:3" x14ac:dyDescent="0.25">
      <c r="A1372" s="23"/>
      <c r="B1372" s="7"/>
      <c r="C1372" s="3">
        <f>COUNTIF(Table1[Название организации],Table2[[#This Row],[Название организации]])</f>
        <v>0</v>
      </c>
    </row>
    <row r="1373" spans="1:3" x14ac:dyDescent="0.25">
      <c r="A1373" s="23"/>
      <c r="B1373" s="7"/>
      <c r="C1373" s="3">
        <f>COUNTIF(Table1[Название организации],Table2[[#This Row],[Название организации]])</f>
        <v>0</v>
      </c>
    </row>
    <row r="1374" spans="1:3" x14ac:dyDescent="0.25">
      <c r="A1374" s="23"/>
      <c r="B1374" s="7"/>
      <c r="C1374" s="3">
        <f>COUNTIF(Table1[Название организации],Table2[[#This Row],[Название организации]])</f>
        <v>0</v>
      </c>
    </row>
    <row r="1375" spans="1:3" x14ac:dyDescent="0.25">
      <c r="A1375" s="23"/>
      <c r="B1375" s="7"/>
      <c r="C1375" s="3">
        <f>COUNTIF(Table1[Название организации],Table2[[#This Row],[Название организации]])</f>
        <v>0</v>
      </c>
    </row>
    <row r="1376" spans="1:3" x14ac:dyDescent="0.25">
      <c r="A1376" s="23"/>
      <c r="B1376" s="7"/>
      <c r="C1376" s="3">
        <f>COUNTIF(Table1[Название организации],Table2[[#This Row],[Название организации]])</f>
        <v>0</v>
      </c>
    </row>
    <row r="1377" spans="1:3" x14ac:dyDescent="0.25">
      <c r="A1377" s="23"/>
      <c r="B1377" s="7"/>
      <c r="C1377" s="3">
        <f>COUNTIF(Table1[Название организации],Table2[[#This Row],[Название организации]])</f>
        <v>0</v>
      </c>
    </row>
    <row r="1378" spans="1:3" x14ac:dyDescent="0.25">
      <c r="A1378" s="23"/>
      <c r="B1378" s="7"/>
      <c r="C1378" s="3">
        <f>COUNTIF(Table1[Название организации],Table2[[#This Row],[Название организации]])</f>
        <v>0</v>
      </c>
    </row>
    <row r="1379" spans="1:3" x14ac:dyDescent="0.25">
      <c r="A1379" s="23"/>
      <c r="B1379" s="7"/>
      <c r="C1379" s="3">
        <f>COUNTIF(Table1[Название организации],Table2[[#This Row],[Название организации]])</f>
        <v>0</v>
      </c>
    </row>
    <row r="1380" spans="1:3" x14ac:dyDescent="0.25">
      <c r="A1380" s="23"/>
      <c r="B1380" s="7"/>
      <c r="C1380" s="3">
        <f>COUNTIF(Table1[Название организации],Table2[[#This Row],[Название организации]])</f>
        <v>0</v>
      </c>
    </row>
    <row r="1381" spans="1:3" x14ac:dyDescent="0.25">
      <c r="A1381" s="23"/>
      <c r="B1381" s="7"/>
      <c r="C1381" s="3">
        <f>COUNTIF(Table1[Название организации],Table2[[#This Row],[Название организации]])</f>
        <v>0</v>
      </c>
    </row>
    <row r="1382" spans="1:3" x14ac:dyDescent="0.25">
      <c r="A1382" s="23"/>
      <c r="B1382" s="7"/>
      <c r="C1382" s="3">
        <f>COUNTIF(Table1[Название организации],Table2[[#This Row],[Название организации]])</f>
        <v>0</v>
      </c>
    </row>
    <row r="1383" spans="1:3" x14ac:dyDescent="0.25">
      <c r="A1383" s="23"/>
      <c r="B1383" s="7"/>
      <c r="C1383" s="3">
        <f>COUNTIF(Table1[Название организации],Table2[[#This Row],[Название организации]])</f>
        <v>0</v>
      </c>
    </row>
    <row r="1384" spans="1:3" x14ac:dyDescent="0.25">
      <c r="A1384" s="23"/>
      <c r="B1384" s="7"/>
      <c r="C1384" s="3">
        <f>COUNTIF(Table1[Название организации],Table2[[#This Row],[Название организации]])</f>
        <v>0</v>
      </c>
    </row>
    <row r="1385" spans="1:3" x14ac:dyDescent="0.25">
      <c r="A1385" s="23"/>
      <c r="B1385" s="7"/>
      <c r="C1385" s="3">
        <f>COUNTIF(Table1[Название организации],Table2[[#This Row],[Название организации]])</f>
        <v>0</v>
      </c>
    </row>
    <row r="1386" spans="1:3" x14ac:dyDescent="0.25">
      <c r="A1386" s="23"/>
      <c r="B1386" s="7"/>
      <c r="C1386" s="3">
        <f>COUNTIF(Table1[Название организации],Table2[[#This Row],[Название организации]])</f>
        <v>0</v>
      </c>
    </row>
    <row r="1387" spans="1:3" x14ac:dyDescent="0.25">
      <c r="A1387" s="23"/>
      <c r="B1387" s="7"/>
      <c r="C1387" s="3">
        <f>COUNTIF(Table1[Название организации],Table2[[#This Row],[Название организации]])</f>
        <v>0</v>
      </c>
    </row>
    <row r="1388" spans="1:3" x14ac:dyDescent="0.25">
      <c r="A1388" s="23"/>
      <c r="B1388" s="7"/>
      <c r="C1388" s="3">
        <f>COUNTIF(Table1[Название организации],Table2[[#This Row],[Название организации]])</f>
        <v>0</v>
      </c>
    </row>
    <row r="1389" spans="1:3" x14ac:dyDescent="0.25">
      <c r="A1389" s="23"/>
      <c r="B1389" s="7"/>
      <c r="C1389" s="3">
        <f>COUNTIF(Table1[Название организации],Table2[[#This Row],[Название организации]])</f>
        <v>0</v>
      </c>
    </row>
    <row r="1390" spans="1:3" x14ac:dyDescent="0.25">
      <c r="A1390" s="23"/>
      <c r="B1390" s="7"/>
      <c r="C1390" s="3">
        <f>COUNTIF(Table1[Название организации],Table2[[#This Row],[Название организации]])</f>
        <v>0</v>
      </c>
    </row>
    <row r="1391" spans="1:3" x14ac:dyDescent="0.25">
      <c r="A1391" s="23"/>
      <c r="B1391" s="7"/>
      <c r="C1391" s="3">
        <f>COUNTIF(Table1[Название организации],Table2[[#This Row],[Название организации]])</f>
        <v>0</v>
      </c>
    </row>
    <row r="1392" spans="1:3" x14ac:dyDescent="0.25">
      <c r="A1392" s="23"/>
      <c r="B1392" s="7"/>
      <c r="C1392" s="3">
        <f>COUNTIF(Table1[Название организации],Table2[[#This Row],[Название организации]])</f>
        <v>0</v>
      </c>
    </row>
    <row r="1393" spans="1:3" x14ac:dyDescent="0.25">
      <c r="A1393" s="23"/>
      <c r="B1393" s="7"/>
      <c r="C1393" s="3">
        <f>COUNTIF(Table1[Название организации],Table2[[#This Row],[Название организации]])</f>
        <v>0</v>
      </c>
    </row>
    <row r="1394" spans="1:3" x14ac:dyDescent="0.25">
      <c r="A1394" s="23"/>
      <c r="B1394" s="7"/>
      <c r="C1394" s="3">
        <f>COUNTIF(Table1[Название организации],Table2[[#This Row],[Название организации]])</f>
        <v>0</v>
      </c>
    </row>
    <row r="1395" spans="1:3" x14ac:dyDescent="0.25">
      <c r="A1395" s="23"/>
      <c r="B1395" s="7"/>
      <c r="C1395" s="3">
        <f>COUNTIF(Table1[Название организации],Table2[[#This Row],[Название организации]])</f>
        <v>0</v>
      </c>
    </row>
    <row r="1396" spans="1:3" x14ac:dyDescent="0.25">
      <c r="A1396" s="23"/>
      <c r="B1396" s="7"/>
      <c r="C1396" s="3">
        <f>COUNTIF(Table1[Название организации],Table2[[#This Row],[Название организации]])</f>
        <v>0</v>
      </c>
    </row>
    <row r="1397" spans="1:3" x14ac:dyDescent="0.25">
      <c r="A1397" s="23"/>
      <c r="B1397" s="7"/>
      <c r="C1397" s="3">
        <f>COUNTIF(Table1[Название организации],Table2[[#This Row],[Название организации]])</f>
        <v>0</v>
      </c>
    </row>
    <row r="1398" spans="1:3" x14ac:dyDescent="0.25">
      <c r="A1398" s="23"/>
      <c r="B1398" s="7"/>
      <c r="C1398" s="3">
        <f>COUNTIF(Table1[Название организации],Table2[[#This Row],[Название организации]])</f>
        <v>0</v>
      </c>
    </row>
    <row r="1399" spans="1:3" x14ac:dyDescent="0.25">
      <c r="A1399" s="23"/>
      <c r="B1399" s="7"/>
      <c r="C1399" s="3">
        <f>COUNTIF(Table1[Название организации],Table2[[#This Row],[Название организации]])</f>
        <v>0</v>
      </c>
    </row>
    <row r="1400" spans="1:3" x14ac:dyDescent="0.25">
      <c r="A1400" s="23"/>
      <c r="B1400" s="7"/>
      <c r="C1400" s="3">
        <f>COUNTIF(Table1[Название организации],Table2[[#This Row],[Название организации]])</f>
        <v>0</v>
      </c>
    </row>
    <row r="1401" spans="1:3" x14ac:dyDescent="0.25">
      <c r="A1401" s="23"/>
      <c r="B1401" s="7"/>
      <c r="C1401" s="3">
        <f>COUNTIF(Table1[Название организации],Table2[[#This Row],[Название организации]])</f>
        <v>0</v>
      </c>
    </row>
    <row r="1402" spans="1:3" x14ac:dyDescent="0.25">
      <c r="A1402" s="23"/>
      <c r="B1402" s="7"/>
      <c r="C1402" s="3">
        <f>COUNTIF(Table1[Название организации],Table2[[#This Row],[Название организации]])</f>
        <v>0</v>
      </c>
    </row>
    <row r="1403" spans="1:3" x14ac:dyDescent="0.25">
      <c r="A1403" s="23"/>
      <c r="B1403" s="7"/>
      <c r="C1403" s="3">
        <f>COUNTIF(Table1[Название организации],Table2[[#This Row],[Название организации]])</f>
        <v>0</v>
      </c>
    </row>
    <row r="1404" spans="1:3" x14ac:dyDescent="0.25">
      <c r="A1404" s="23"/>
      <c r="B1404" s="7"/>
      <c r="C1404" s="3">
        <f>COUNTIF(Table1[Название организации],Table2[[#This Row],[Название организации]])</f>
        <v>0</v>
      </c>
    </row>
    <row r="1405" spans="1:3" x14ac:dyDescent="0.25">
      <c r="A1405" s="23"/>
      <c r="B1405" s="7"/>
      <c r="C1405" s="3">
        <f>COUNTIF(Table1[Название организации],Table2[[#This Row],[Название организации]])</f>
        <v>0</v>
      </c>
    </row>
    <row r="1406" spans="1:3" x14ac:dyDescent="0.25">
      <c r="A1406" s="23"/>
      <c r="B1406" s="7"/>
      <c r="C1406" s="3">
        <f>COUNTIF(Table1[Название организации],Table2[[#This Row],[Название организации]])</f>
        <v>0</v>
      </c>
    </row>
    <row r="1407" spans="1:3" x14ac:dyDescent="0.25">
      <c r="A1407" s="23"/>
      <c r="B1407" s="7"/>
      <c r="C1407" s="3">
        <f>COUNTIF(Table1[Название организации],Table2[[#This Row],[Название организации]])</f>
        <v>0</v>
      </c>
    </row>
    <row r="1408" spans="1:3" x14ac:dyDescent="0.25">
      <c r="A1408" s="23"/>
      <c r="B1408" s="7"/>
      <c r="C1408" s="3">
        <f>COUNTIF(Table1[Название организации],Table2[[#This Row],[Название организации]])</f>
        <v>0</v>
      </c>
    </row>
    <row r="1409" spans="1:3" x14ac:dyDescent="0.25">
      <c r="A1409" s="23"/>
      <c r="B1409" s="7"/>
      <c r="C1409" s="3">
        <f>COUNTIF(Table1[Название организации],Table2[[#This Row],[Название организации]])</f>
        <v>0</v>
      </c>
    </row>
    <row r="1410" spans="1:3" x14ac:dyDescent="0.25">
      <c r="A1410" s="23"/>
      <c r="B1410" s="7"/>
      <c r="C1410" s="3">
        <f>COUNTIF(Table1[Название организации],Table2[[#This Row],[Название организации]])</f>
        <v>0</v>
      </c>
    </row>
    <row r="1411" spans="1:3" x14ac:dyDescent="0.25">
      <c r="A1411" s="23"/>
      <c r="B1411" s="7"/>
      <c r="C1411" s="3">
        <f>COUNTIF(Table1[Название организации],Table2[[#This Row],[Название организации]])</f>
        <v>0</v>
      </c>
    </row>
    <row r="1412" spans="1:3" x14ac:dyDescent="0.25">
      <c r="A1412" s="23"/>
      <c r="B1412" s="7"/>
      <c r="C1412" s="3">
        <f>COUNTIF(Table1[Название организации],Table2[[#This Row],[Название организации]])</f>
        <v>0</v>
      </c>
    </row>
    <row r="1413" spans="1:3" x14ac:dyDescent="0.25">
      <c r="A1413" s="23"/>
      <c r="B1413" s="7"/>
      <c r="C1413" s="3">
        <f>COUNTIF(Table1[Название организации],Table2[[#This Row],[Название организации]])</f>
        <v>0</v>
      </c>
    </row>
    <row r="1414" spans="1:3" x14ac:dyDescent="0.25">
      <c r="A1414" s="23"/>
      <c r="B1414" s="7"/>
      <c r="C1414" s="3">
        <f>COUNTIF(Table1[Название организации],Table2[[#This Row],[Название организации]])</f>
        <v>0</v>
      </c>
    </row>
    <row r="1415" spans="1:3" x14ac:dyDescent="0.25">
      <c r="A1415" s="23"/>
      <c r="B1415" s="7"/>
      <c r="C1415" s="3">
        <f>COUNTIF(Table1[Название организации],Table2[[#This Row],[Название организации]])</f>
        <v>0</v>
      </c>
    </row>
    <row r="1416" spans="1:3" x14ac:dyDescent="0.25">
      <c r="A1416" s="23"/>
      <c r="B1416" s="7"/>
      <c r="C1416" s="3">
        <f>COUNTIF(Table1[Название организации],Table2[[#This Row],[Название организации]])</f>
        <v>0</v>
      </c>
    </row>
    <row r="1417" spans="1:3" x14ac:dyDescent="0.25">
      <c r="A1417" s="23"/>
      <c r="B1417" s="7"/>
      <c r="C1417" s="3">
        <f>COUNTIF(Table1[Название организации],Table2[[#This Row],[Название организации]])</f>
        <v>0</v>
      </c>
    </row>
    <row r="1418" spans="1:3" x14ac:dyDescent="0.25">
      <c r="A1418" s="23"/>
      <c r="B1418" s="7"/>
      <c r="C1418" s="3">
        <f>COUNTIF(Table1[Название организации],Table2[[#This Row],[Название организации]])</f>
        <v>0</v>
      </c>
    </row>
    <row r="1419" spans="1:3" x14ac:dyDescent="0.25">
      <c r="A1419" s="23"/>
      <c r="B1419" s="7"/>
      <c r="C1419" s="3">
        <f>COUNTIF(Table1[Название организации],Table2[[#This Row],[Название организации]])</f>
        <v>0</v>
      </c>
    </row>
    <row r="1420" spans="1:3" x14ac:dyDescent="0.25">
      <c r="A1420" s="23"/>
      <c r="B1420" s="7"/>
      <c r="C1420" s="3">
        <f>COUNTIF(Table1[Название организации],Table2[[#This Row],[Название организации]])</f>
        <v>0</v>
      </c>
    </row>
    <row r="1421" spans="1:3" x14ac:dyDescent="0.25">
      <c r="A1421" s="23"/>
      <c r="B1421" s="7"/>
      <c r="C1421" s="3">
        <f>COUNTIF(Table1[Название организации],Table2[[#This Row],[Название организации]])</f>
        <v>0</v>
      </c>
    </row>
    <row r="1422" spans="1:3" x14ac:dyDescent="0.25">
      <c r="A1422" s="23"/>
      <c r="B1422" s="7"/>
      <c r="C1422" s="3">
        <f>COUNTIF(Table1[Название организации],Table2[[#This Row],[Название организации]])</f>
        <v>0</v>
      </c>
    </row>
    <row r="1423" spans="1:3" x14ac:dyDescent="0.25">
      <c r="A1423" s="23"/>
      <c r="B1423" s="7"/>
      <c r="C1423" s="3">
        <f>COUNTIF(Table1[Название организации],Table2[[#This Row],[Название организации]])</f>
        <v>0</v>
      </c>
    </row>
    <row r="1424" spans="1:3" x14ac:dyDescent="0.25">
      <c r="A1424" s="23"/>
      <c r="B1424" s="7"/>
      <c r="C1424" s="3">
        <f>COUNTIF(Table1[Название организации],Table2[[#This Row],[Название организации]])</f>
        <v>0</v>
      </c>
    </row>
    <row r="1425" spans="1:3" x14ac:dyDescent="0.25">
      <c r="A1425" s="23"/>
      <c r="B1425" s="7"/>
      <c r="C1425" s="3">
        <f>COUNTIF(Table1[Название организации],Table2[[#This Row],[Название организации]])</f>
        <v>0</v>
      </c>
    </row>
    <row r="1426" spans="1:3" x14ac:dyDescent="0.25">
      <c r="A1426" s="23"/>
      <c r="B1426" s="7"/>
      <c r="C1426" s="3">
        <f>COUNTIF(Table1[Название организации],Table2[[#This Row],[Название организации]])</f>
        <v>0</v>
      </c>
    </row>
    <row r="1427" spans="1:3" x14ac:dyDescent="0.25">
      <c r="A1427" s="23"/>
      <c r="B1427" s="7"/>
      <c r="C1427" s="3">
        <f>COUNTIF(Table1[Название организации],Table2[[#This Row],[Название организации]])</f>
        <v>0</v>
      </c>
    </row>
    <row r="1428" spans="1:3" x14ac:dyDescent="0.25">
      <c r="A1428" s="23"/>
      <c r="B1428" s="7"/>
      <c r="C1428" s="3">
        <f>COUNTIF(Table1[Название организации],Table2[[#This Row],[Название организации]])</f>
        <v>0</v>
      </c>
    </row>
    <row r="1429" spans="1:3" x14ac:dyDescent="0.25">
      <c r="A1429" s="23"/>
      <c r="B1429" s="7"/>
      <c r="C1429" s="3">
        <f>COUNTIF(Table1[Название организации],Table2[[#This Row],[Название организации]])</f>
        <v>0</v>
      </c>
    </row>
    <row r="1430" spans="1:3" x14ac:dyDescent="0.25">
      <c r="A1430" s="23"/>
      <c r="B1430" s="7"/>
      <c r="C1430" s="3">
        <f>COUNTIF(Table1[Название организации],Table2[[#This Row],[Название организации]])</f>
        <v>0</v>
      </c>
    </row>
    <row r="1431" spans="1:3" x14ac:dyDescent="0.25">
      <c r="A1431" s="23"/>
      <c r="B1431" s="7"/>
      <c r="C1431" s="3">
        <f>COUNTIF(Table1[Название организации],Table2[[#This Row],[Название организации]])</f>
        <v>0</v>
      </c>
    </row>
    <row r="1432" spans="1:3" x14ac:dyDescent="0.25">
      <c r="A1432" s="23"/>
      <c r="B1432" s="7"/>
      <c r="C1432" s="3">
        <f>COUNTIF(Table1[Название организации],Table2[[#This Row],[Название организации]])</f>
        <v>0</v>
      </c>
    </row>
    <row r="1433" spans="1:3" x14ac:dyDescent="0.25">
      <c r="A1433" s="23"/>
      <c r="B1433" s="7"/>
      <c r="C1433" s="3">
        <f>COUNTIF(Table1[Название организации],Table2[[#This Row],[Название организации]])</f>
        <v>0</v>
      </c>
    </row>
    <row r="1434" spans="1:3" x14ac:dyDescent="0.25">
      <c r="A1434" s="23"/>
      <c r="B1434" s="7"/>
      <c r="C1434" s="3">
        <f>COUNTIF(Table1[Название организации],Table2[[#This Row],[Название организации]])</f>
        <v>0</v>
      </c>
    </row>
    <row r="1435" spans="1:3" x14ac:dyDescent="0.25">
      <c r="A1435" s="23"/>
      <c r="B1435" s="7"/>
      <c r="C1435" s="3">
        <f>COUNTIF(Table1[Название организации],Table2[[#This Row],[Название организации]])</f>
        <v>0</v>
      </c>
    </row>
    <row r="1436" spans="1:3" x14ac:dyDescent="0.25">
      <c r="A1436" s="23"/>
      <c r="B1436" s="7"/>
      <c r="C1436" s="3">
        <f>COUNTIF(Table1[Название организации],Table2[[#This Row],[Название организации]])</f>
        <v>0</v>
      </c>
    </row>
    <row r="1437" spans="1:3" x14ac:dyDescent="0.25">
      <c r="A1437" s="23"/>
      <c r="B1437" s="7"/>
      <c r="C1437" s="3">
        <f>COUNTIF(Table1[Название организации],Table2[[#This Row],[Название организации]])</f>
        <v>0</v>
      </c>
    </row>
    <row r="1438" spans="1:3" x14ac:dyDescent="0.25">
      <c r="A1438" s="23"/>
      <c r="B1438" s="7"/>
      <c r="C1438" s="3">
        <f>COUNTIF(Table1[Название организации],Table2[[#This Row],[Название организации]])</f>
        <v>0</v>
      </c>
    </row>
    <row r="1439" spans="1:3" x14ac:dyDescent="0.25">
      <c r="A1439" s="23"/>
      <c r="B1439" s="7"/>
      <c r="C1439" s="3">
        <f>COUNTIF(Table1[Название организации],Table2[[#This Row],[Название организации]])</f>
        <v>0</v>
      </c>
    </row>
    <row r="1440" spans="1:3" x14ac:dyDescent="0.25">
      <c r="A1440" s="23"/>
      <c r="B1440" s="7"/>
      <c r="C1440" s="3">
        <f>COUNTIF(Table1[Название организации],Table2[[#This Row],[Название организации]])</f>
        <v>0</v>
      </c>
    </row>
    <row r="1441" spans="1:3" x14ac:dyDescent="0.25">
      <c r="A1441" s="23"/>
      <c r="B1441" s="7"/>
      <c r="C1441" s="3">
        <f>COUNTIF(Table1[Название организации],Table2[[#This Row],[Название организации]])</f>
        <v>0</v>
      </c>
    </row>
    <row r="1442" spans="1:3" x14ac:dyDescent="0.25">
      <c r="A1442" s="23"/>
      <c r="B1442" s="7"/>
      <c r="C1442" s="3">
        <f>COUNTIF(Table1[Название организации],Table2[[#This Row],[Название организации]])</f>
        <v>0</v>
      </c>
    </row>
    <row r="1443" spans="1:3" x14ac:dyDescent="0.25">
      <c r="A1443" s="23"/>
      <c r="B1443" s="7"/>
      <c r="C1443" s="3">
        <f>COUNTIF(Table1[Название организации],Table2[[#This Row],[Название организации]])</f>
        <v>0</v>
      </c>
    </row>
    <row r="1444" spans="1:3" x14ac:dyDescent="0.25">
      <c r="A1444" s="23"/>
      <c r="B1444" s="7"/>
      <c r="C1444" s="3">
        <f>COUNTIF(Table1[Название организации],Table2[[#This Row],[Название организации]])</f>
        <v>0</v>
      </c>
    </row>
    <row r="1445" spans="1:3" x14ac:dyDescent="0.25">
      <c r="A1445" s="23"/>
      <c r="B1445" s="7"/>
      <c r="C1445" s="3">
        <f>COUNTIF(Table1[Название организации],Table2[[#This Row],[Название организации]])</f>
        <v>0</v>
      </c>
    </row>
    <row r="1446" spans="1:3" x14ac:dyDescent="0.25">
      <c r="A1446" s="23"/>
      <c r="B1446" s="7"/>
      <c r="C1446" s="3">
        <f>COUNTIF(Table1[Название организации],Table2[[#This Row],[Название организации]])</f>
        <v>0</v>
      </c>
    </row>
    <row r="1447" spans="1:3" x14ac:dyDescent="0.25">
      <c r="A1447" s="23"/>
      <c r="B1447" s="7"/>
      <c r="C1447" s="3">
        <f>COUNTIF(Table1[Название организации],Table2[[#This Row],[Название организации]])</f>
        <v>0</v>
      </c>
    </row>
    <row r="1448" spans="1:3" x14ac:dyDescent="0.25">
      <c r="A1448" s="23"/>
      <c r="B1448" s="7"/>
      <c r="C1448" s="3">
        <f>COUNTIF(Table1[Название организации],Table2[[#This Row],[Название организации]])</f>
        <v>0</v>
      </c>
    </row>
    <row r="1449" spans="1:3" x14ac:dyDescent="0.25">
      <c r="A1449" s="23"/>
      <c r="B1449" s="7"/>
      <c r="C1449" s="3">
        <f>COUNTIF(Table1[Название организации],Table2[[#This Row],[Название организации]])</f>
        <v>0</v>
      </c>
    </row>
    <row r="1450" spans="1:3" x14ac:dyDescent="0.25">
      <c r="A1450" s="23"/>
      <c r="B1450" s="7"/>
      <c r="C1450" s="3">
        <f>COUNTIF(Table1[Название организации],Table2[[#This Row],[Название организации]])</f>
        <v>0</v>
      </c>
    </row>
    <row r="1451" spans="1:3" x14ac:dyDescent="0.25">
      <c r="A1451" s="23"/>
      <c r="B1451" s="7"/>
      <c r="C1451" s="3">
        <f>COUNTIF(Table1[Название организации],Table2[[#This Row],[Название организации]])</f>
        <v>0</v>
      </c>
    </row>
    <row r="1452" spans="1:3" x14ac:dyDescent="0.25">
      <c r="A1452" s="23"/>
      <c r="B1452" s="7"/>
      <c r="C1452" s="3">
        <f>COUNTIF(Table1[Название организации],Table2[[#This Row],[Название организации]])</f>
        <v>0</v>
      </c>
    </row>
    <row r="1453" spans="1:3" x14ac:dyDescent="0.25">
      <c r="A1453" s="23"/>
      <c r="B1453" s="7"/>
      <c r="C1453" s="3">
        <f>COUNTIF(Table1[Название организации],Table2[[#This Row],[Название организации]])</f>
        <v>0</v>
      </c>
    </row>
    <row r="1454" spans="1:3" x14ac:dyDescent="0.25">
      <c r="A1454" s="23"/>
      <c r="B1454" s="7"/>
      <c r="C1454" s="3">
        <f>COUNTIF(Table1[Название организации],Table2[[#This Row],[Название организации]])</f>
        <v>0</v>
      </c>
    </row>
    <row r="1455" spans="1:3" x14ac:dyDescent="0.25">
      <c r="A1455" s="23"/>
      <c r="B1455" s="7"/>
      <c r="C1455" s="3">
        <f>COUNTIF(Table1[Название организации],Table2[[#This Row],[Название организации]])</f>
        <v>0</v>
      </c>
    </row>
    <row r="1456" spans="1:3" x14ac:dyDescent="0.25">
      <c r="A1456" s="23"/>
      <c r="B1456" s="7"/>
      <c r="C1456" s="3">
        <f>COUNTIF(Table1[Название организации],Table2[[#This Row],[Название организации]])</f>
        <v>0</v>
      </c>
    </row>
    <row r="1457" spans="1:3" x14ac:dyDescent="0.25">
      <c r="A1457" s="23"/>
      <c r="B1457" s="7"/>
      <c r="C1457" s="3">
        <f>COUNTIF(Table1[Название организации],Table2[[#This Row],[Название организации]])</f>
        <v>0</v>
      </c>
    </row>
    <row r="1458" spans="1:3" x14ac:dyDescent="0.25">
      <c r="A1458" s="23"/>
      <c r="B1458" s="7"/>
      <c r="C1458" s="3">
        <f>COUNTIF(Table1[Название организации],Table2[[#This Row],[Название организации]])</f>
        <v>0</v>
      </c>
    </row>
    <row r="1459" spans="1:3" x14ac:dyDescent="0.25">
      <c r="A1459" s="23"/>
      <c r="B1459" s="7"/>
      <c r="C1459" s="3">
        <f>COUNTIF(Table1[Название организации],Table2[[#This Row],[Название организации]])</f>
        <v>0</v>
      </c>
    </row>
    <row r="1460" spans="1:3" x14ac:dyDescent="0.25">
      <c r="A1460" s="23"/>
      <c r="B1460" s="7"/>
      <c r="C1460" s="3">
        <f>COUNTIF(Table1[Название организации],Table2[[#This Row],[Название организации]])</f>
        <v>0</v>
      </c>
    </row>
    <row r="1461" spans="1:3" x14ac:dyDescent="0.25">
      <c r="A1461" s="23"/>
      <c r="B1461" s="7"/>
      <c r="C1461" s="3">
        <f>COUNTIF(Table1[Название организации],Table2[[#This Row],[Название организации]])</f>
        <v>0</v>
      </c>
    </row>
    <row r="1462" spans="1:3" x14ac:dyDescent="0.25">
      <c r="A1462" s="23"/>
      <c r="B1462" s="7"/>
      <c r="C1462" s="3">
        <f>COUNTIF(Table1[Название организации],Table2[[#This Row],[Название организации]])</f>
        <v>0</v>
      </c>
    </row>
    <row r="1463" spans="1:3" x14ac:dyDescent="0.25">
      <c r="A1463" s="23"/>
      <c r="B1463" s="7"/>
      <c r="C1463" s="3">
        <f>COUNTIF(Table1[Название организации],Table2[[#This Row],[Название организации]])</f>
        <v>0</v>
      </c>
    </row>
    <row r="1464" spans="1:3" x14ac:dyDescent="0.25">
      <c r="A1464" s="23"/>
      <c r="B1464" s="7"/>
      <c r="C1464" s="3">
        <f>COUNTIF(Table1[Название организации],Table2[[#This Row],[Название организации]])</f>
        <v>0</v>
      </c>
    </row>
    <row r="1465" spans="1:3" x14ac:dyDescent="0.25">
      <c r="A1465" s="23"/>
      <c r="B1465" s="7"/>
      <c r="C1465" s="3">
        <f>COUNTIF(Table1[Название организации],Table2[[#This Row],[Название организации]])</f>
        <v>0</v>
      </c>
    </row>
    <row r="1466" spans="1:3" x14ac:dyDescent="0.25">
      <c r="A1466" s="23"/>
      <c r="B1466" s="7"/>
      <c r="C1466" s="3">
        <f>COUNTIF(Table1[Название организации],Table2[[#This Row],[Название организации]])</f>
        <v>0</v>
      </c>
    </row>
    <row r="1467" spans="1:3" x14ac:dyDescent="0.25">
      <c r="A1467" s="23"/>
      <c r="B1467" s="7"/>
      <c r="C1467" s="3">
        <f>COUNTIF(Table1[Название организации],Table2[[#This Row],[Название организации]])</f>
        <v>0</v>
      </c>
    </row>
    <row r="1468" spans="1:3" x14ac:dyDescent="0.25">
      <c r="A1468" s="23"/>
      <c r="B1468" s="7"/>
      <c r="C1468" s="3">
        <f>COUNTIF(Table1[Название организации],Table2[[#This Row],[Название организации]])</f>
        <v>0</v>
      </c>
    </row>
    <row r="1469" spans="1:3" x14ac:dyDescent="0.25">
      <c r="A1469" s="23"/>
      <c r="B1469" s="7"/>
      <c r="C1469" s="3">
        <f>COUNTIF(Table1[Название организации],Table2[[#This Row],[Название организации]])</f>
        <v>0</v>
      </c>
    </row>
    <row r="1470" spans="1:3" x14ac:dyDescent="0.25">
      <c r="A1470" s="23"/>
      <c r="B1470" s="7"/>
      <c r="C1470" s="3">
        <f>COUNTIF(Table1[Название организации],Table2[[#This Row],[Название организации]])</f>
        <v>0</v>
      </c>
    </row>
    <row r="1471" spans="1:3" x14ac:dyDescent="0.25">
      <c r="A1471" s="23"/>
      <c r="B1471" s="7"/>
      <c r="C1471" s="3">
        <f>COUNTIF(Table1[Название организации],Table2[[#This Row],[Название организации]])</f>
        <v>0</v>
      </c>
    </row>
    <row r="1472" spans="1:3" x14ac:dyDescent="0.25">
      <c r="A1472" s="23"/>
      <c r="B1472" s="7"/>
      <c r="C1472" s="3">
        <f>COUNTIF(Table1[Название организации],Table2[[#This Row],[Название организации]])</f>
        <v>0</v>
      </c>
    </row>
    <row r="1473" spans="1:3" x14ac:dyDescent="0.25">
      <c r="A1473" s="23"/>
      <c r="B1473" s="7"/>
      <c r="C1473" s="3">
        <f>COUNTIF(Table1[Название организации],Table2[[#This Row],[Название организации]])</f>
        <v>0</v>
      </c>
    </row>
    <row r="1474" spans="1:3" x14ac:dyDescent="0.25">
      <c r="A1474" s="23"/>
      <c r="B1474" s="7"/>
      <c r="C1474" s="3">
        <f>COUNTIF(Table1[Название организации],Table2[[#This Row],[Название организации]])</f>
        <v>0</v>
      </c>
    </row>
    <row r="1475" spans="1:3" x14ac:dyDescent="0.25">
      <c r="A1475" s="23"/>
      <c r="B1475" s="7"/>
      <c r="C1475" s="3">
        <f>COUNTIF(Table1[Название организации],Table2[[#This Row],[Название организации]])</f>
        <v>0</v>
      </c>
    </row>
    <row r="1476" spans="1:3" x14ac:dyDescent="0.25">
      <c r="A1476" s="23"/>
      <c r="B1476" s="7"/>
      <c r="C1476" s="3">
        <f>COUNTIF(Table1[Название организации],Table2[[#This Row],[Название организации]])</f>
        <v>0</v>
      </c>
    </row>
    <row r="1477" spans="1:3" x14ac:dyDescent="0.25">
      <c r="A1477" s="23"/>
      <c r="B1477" s="7"/>
      <c r="C1477" s="3">
        <f>COUNTIF(Table1[Название организации],Table2[[#This Row],[Название организации]])</f>
        <v>0</v>
      </c>
    </row>
    <row r="1478" spans="1:3" x14ac:dyDescent="0.25">
      <c r="A1478" s="23"/>
      <c r="B1478" s="7"/>
      <c r="C1478" s="3">
        <f>COUNTIF(Table1[Название организации],Table2[[#This Row],[Название организации]])</f>
        <v>0</v>
      </c>
    </row>
    <row r="1479" spans="1:3" x14ac:dyDescent="0.25">
      <c r="A1479" s="23"/>
      <c r="B1479" s="7"/>
      <c r="C1479" s="3">
        <f>COUNTIF(Table1[Название организации],Table2[[#This Row],[Название организации]])</f>
        <v>0</v>
      </c>
    </row>
    <row r="1480" spans="1:3" x14ac:dyDescent="0.25">
      <c r="A1480" s="23"/>
      <c r="B1480" s="7"/>
      <c r="C1480" s="3">
        <f>COUNTIF(Table1[Название организации],Table2[[#This Row],[Название организации]])</f>
        <v>0</v>
      </c>
    </row>
    <row r="1481" spans="1:3" x14ac:dyDescent="0.25">
      <c r="A1481" s="23"/>
      <c r="B1481" s="7"/>
      <c r="C1481" s="3">
        <f>COUNTIF(Table1[Название организации],Table2[[#This Row],[Название организации]])</f>
        <v>0</v>
      </c>
    </row>
    <row r="1482" spans="1:3" x14ac:dyDescent="0.25">
      <c r="A1482" s="23"/>
      <c r="B1482" s="7"/>
      <c r="C1482" s="3">
        <f>COUNTIF(Table1[Название организации],Table2[[#This Row],[Название организации]])</f>
        <v>0</v>
      </c>
    </row>
    <row r="1483" spans="1:3" x14ac:dyDescent="0.25">
      <c r="A1483" s="23"/>
      <c r="B1483" s="7"/>
      <c r="C1483" s="3">
        <f>COUNTIF(Table1[Название организации],Table2[[#This Row],[Название организации]])</f>
        <v>0</v>
      </c>
    </row>
    <row r="1484" spans="1:3" x14ac:dyDescent="0.25">
      <c r="A1484" s="23"/>
      <c r="B1484" s="7"/>
      <c r="C1484" s="3">
        <f>COUNTIF(Table1[Название организации],Table2[[#This Row],[Название организации]])</f>
        <v>0</v>
      </c>
    </row>
    <row r="1485" spans="1:3" x14ac:dyDescent="0.25">
      <c r="A1485" s="23"/>
      <c r="B1485" s="7"/>
      <c r="C1485" s="3">
        <f>COUNTIF(Table1[Название организации],Table2[[#This Row],[Название организации]])</f>
        <v>0</v>
      </c>
    </row>
    <row r="1486" spans="1:3" x14ac:dyDescent="0.25">
      <c r="A1486" s="23"/>
      <c r="B1486" s="7"/>
      <c r="C1486" s="3">
        <f>COUNTIF(Table1[Название организации],Table2[[#This Row],[Название организации]])</f>
        <v>0</v>
      </c>
    </row>
    <row r="1487" spans="1:3" x14ac:dyDescent="0.25">
      <c r="A1487" s="23"/>
      <c r="B1487" s="7"/>
      <c r="C1487" s="3">
        <f>COUNTIF(Table1[Название организации],Table2[[#This Row],[Название организации]])</f>
        <v>0</v>
      </c>
    </row>
    <row r="1488" spans="1:3" x14ac:dyDescent="0.25">
      <c r="A1488" s="23"/>
      <c r="B1488" s="7"/>
      <c r="C1488" s="3">
        <f>COUNTIF(Table1[Название организации],Table2[[#This Row],[Название организации]])</f>
        <v>0</v>
      </c>
    </row>
    <row r="1489" spans="1:3" x14ac:dyDescent="0.25">
      <c r="A1489" s="23"/>
      <c r="B1489" s="7"/>
      <c r="C1489" s="3">
        <f>COUNTIF(Table1[Название организации],Table2[[#This Row],[Название организации]])</f>
        <v>0</v>
      </c>
    </row>
    <row r="1490" spans="1:3" x14ac:dyDescent="0.25">
      <c r="A1490" s="23"/>
      <c r="B1490" s="7"/>
      <c r="C1490" s="3">
        <f>COUNTIF(Table1[Название организации],Table2[[#This Row],[Название организации]])</f>
        <v>0</v>
      </c>
    </row>
    <row r="1491" spans="1:3" x14ac:dyDescent="0.25">
      <c r="A1491" s="23"/>
      <c r="B1491" s="7"/>
      <c r="C1491" s="3">
        <f>COUNTIF(Table1[Название организации],Table2[[#This Row],[Название организации]])</f>
        <v>0</v>
      </c>
    </row>
    <row r="1492" spans="1:3" x14ac:dyDescent="0.25">
      <c r="A1492" s="23"/>
      <c r="B1492" s="7"/>
      <c r="C1492" s="3">
        <f>COUNTIF(Table1[Название организации],Table2[[#This Row],[Название организации]])</f>
        <v>0</v>
      </c>
    </row>
    <row r="1493" spans="1:3" x14ac:dyDescent="0.25">
      <c r="A1493" s="23"/>
      <c r="B1493" s="7"/>
      <c r="C1493" s="3">
        <f>COUNTIF(Table1[Название организации],Table2[[#This Row],[Название организации]])</f>
        <v>0</v>
      </c>
    </row>
    <row r="1494" spans="1:3" x14ac:dyDescent="0.25">
      <c r="A1494" s="23"/>
      <c r="B1494" s="7"/>
      <c r="C1494" s="3">
        <f>COUNTIF(Table1[Название организации],Table2[[#This Row],[Название организации]])</f>
        <v>0</v>
      </c>
    </row>
    <row r="1495" spans="1:3" x14ac:dyDescent="0.25">
      <c r="A1495" s="23"/>
      <c r="B1495" s="7"/>
      <c r="C1495" s="3">
        <f>COUNTIF(Table1[Название организации],Table2[[#This Row],[Название организации]])</f>
        <v>0</v>
      </c>
    </row>
    <row r="1496" spans="1:3" x14ac:dyDescent="0.25">
      <c r="A1496" s="23"/>
      <c r="B1496" s="7"/>
      <c r="C1496" s="3">
        <f>COUNTIF(Table1[Название организации],Table2[[#This Row],[Название организации]])</f>
        <v>0</v>
      </c>
    </row>
    <row r="1497" spans="1:3" x14ac:dyDescent="0.25">
      <c r="A1497" s="23"/>
      <c r="B1497" s="7"/>
      <c r="C1497" s="3">
        <f>COUNTIF(Table1[Название организации],Table2[[#This Row],[Название организации]])</f>
        <v>0</v>
      </c>
    </row>
    <row r="1498" spans="1:3" x14ac:dyDescent="0.25">
      <c r="A1498" s="23"/>
      <c r="B1498" s="7"/>
      <c r="C1498" s="3">
        <f>COUNTIF(Table1[Название организации],Table2[[#This Row],[Название организации]])</f>
        <v>0</v>
      </c>
    </row>
    <row r="1499" spans="1:3" x14ac:dyDescent="0.25">
      <c r="A1499" s="23"/>
      <c r="B1499" s="7"/>
      <c r="C1499" s="3">
        <f>COUNTIF(Table1[Название организации],Table2[[#This Row],[Название организации]])</f>
        <v>0</v>
      </c>
    </row>
    <row r="1500" spans="1:3" x14ac:dyDescent="0.25">
      <c r="A1500" s="23"/>
      <c r="B1500" s="7"/>
      <c r="C1500" s="3">
        <f>COUNTIF(Table1[Название организации],Table2[[#This Row],[Название организации]])</f>
        <v>0</v>
      </c>
    </row>
    <row r="1501" spans="1:3" x14ac:dyDescent="0.25">
      <c r="A1501" s="23"/>
      <c r="B1501" s="7"/>
      <c r="C1501" s="3">
        <f>COUNTIF(Table1[Название организации],Table2[[#This Row],[Название организации]])</f>
        <v>0</v>
      </c>
    </row>
    <row r="1502" spans="1:3" x14ac:dyDescent="0.25">
      <c r="A1502" s="23"/>
      <c r="B1502" s="7"/>
      <c r="C1502" s="3">
        <f>COUNTIF(Table1[Название организации],Table2[[#This Row],[Название организации]])</f>
        <v>0</v>
      </c>
    </row>
    <row r="1503" spans="1:3" x14ac:dyDescent="0.25">
      <c r="A1503" s="23"/>
      <c r="B1503" s="7"/>
      <c r="C1503" s="3">
        <f>COUNTIF(Table1[Название организации],Table2[[#This Row],[Название организации]])</f>
        <v>0</v>
      </c>
    </row>
    <row r="1504" spans="1:3" x14ac:dyDescent="0.25">
      <c r="A1504" s="23"/>
      <c r="B1504" s="7"/>
      <c r="C1504" s="3">
        <f>COUNTIF(Table1[Название организации],Table2[[#This Row],[Название организации]])</f>
        <v>0</v>
      </c>
    </row>
    <row r="1505" spans="1:3" x14ac:dyDescent="0.25">
      <c r="A1505" s="23"/>
      <c r="B1505" s="7"/>
      <c r="C1505" s="3">
        <f>COUNTIF(Table1[Название организации],Table2[[#This Row],[Название организации]])</f>
        <v>0</v>
      </c>
    </row>
    <row r="1506" spans="1:3" x14ac:dyDescent="0.25">
      <c r="A1506" s="23"/>
      <c r="B1506" s="7"/>
      <c r="C1506" s="3">
        <f>COUNTIF(Table1[Название организации],Table2[[#This Row],[Название организации]])</f>
        <v>0</v>
      </c>
    </row>
    <row r="1507" spans="1:3" x14ac:dyDescent="0.25">
      <c r="A1507" s="23"/>
      <c r="B1507" s="7"/>
      <c r="C1507" s="3">
        <f>COUNTIF(Table1[Название организации],Table2[[#This Row],[Название организации]])</f>
        <v>0</v>
      </c>
    </row>
    <row r="1508" spans="1:3" x14ac:dyDescent="0.25">
      <c r="A1508" s="23"/>
      <c r="B1508" s="7"/>
      <c r="C1508" s="3">
        <f>COUNTIF(Table1[Название организации],Table2[[#This Row],[Название организации]])</f>
        <v>0</v>
      </c>
    </row>
    <row r="1509" spans="1:3" x14ac:dyDescent="0.25">
      <c r="A1509" s="23"/>
      <c r="B1509" s="7"/>
      <c r="C1509" s="3">
        <f>COUNTIF(Table1[Название организации],Table2[[#This Row],[Название организации]])</f>
        <v>0</v>
      </c>
    </row>
    <row r="1510" spans="1:3" x14ac:dyDescent="0.25">
      <c r="A1510" s="23"/>
      <c r="B1510" s="7"/>
      <c r="C1510" s="3">
        <f>COUNTIF(Table1[Название организации],Table2[[#This Row],[Название организации]])</f>
        <v>0</v>
      </c>
    </row>
    <row r="1511" spans="1:3" x14ac:dyDescent="0.25">
      <c r="A1511" s="23"/>
      <c r="B1511" s="7"/>
      <c r="C1511" s="3">
        <f>COUNTIF(Table1[Название организации],Table2[[#This Row],[Название организации]])</f>
        <v>0</v>
      </c>
    </row>
    <row r="1512" spans="1:3" x14ac:dyDescent="0.25">
      <c r="A1512" s="23"/>
      <c r="B1512" s="7"/>
      <c r="C1512" s="3">
        <f>COUNTIF(Table1[Название организации],Table2[[#This Row],[Название организации]])</f>
        <v>0</v>
      </c>
    </row>
    <row r="1513" spans="1:3" x14ac:dyDescent="0.25">
      <c r="A1513" s="23"/>
      <c r="B1513" s="7"/>
      <c r="C1513" s="3">
        <f>COUNTIF(Table1[Название организации],Table2[[#This Row],[Название организации]])</f>
        <v>0</v>
      </c>
    </row>
    <row r="1514" spans="1:3" x14ac:dyDescent="0.25">
      <c r="A1514" s="23"/>
      <c r="B1514" s="7"/>
      <c r="C1514" s="3">
        <f>COUNTIF(Table1[Название организации],Table2[[#This Row],[Название организации]])</f>
        <v>0</v>
      </c>
    </row>
    <row r="1515" spans="1:3" x14ac:dyDescent="0.25">
      <c r="A1515" s="23"/>
      <c r="B1515" s="7"/>
      <c r="C1515" s="3">
        <f>COUNTIF(Table1[Название организации],Table2[[#This Row],[Название организации]])</f>
        <v>0</v>
      </c>
    </row>
    <row r="1516" spans="1:3" x14ac:dyDescent="0.25">
      <c r="A1516" s="23"/>
      <c r="B1516" s="7"/>
      <c r="C1516" s="3">
        <f>COUNTIF(Table1[Название организации],Table2[[#This Row],[Название организации]])</f>
        <v>0</v>
      </c>
    </row>
    <row r="1517" spans="1:3" x14ac:dyDescent="0.25">
      <c r="A1517" s="23"/>
      <c r="B1517" s="7"/>
      <c r="C1517" s="3">
        <f>COUNTIF(Table1[Название организации],Table2[[#This Row],[Название организации]])</f>
        <v>0</v>
      </c>
    </row>
    <row r="1518" spans="1:3" x14ac:dyDescent="0.25">
      <c r="A1518" s="23"/>
      <c r="B1518" s="7"/>
      <c r="C1518" s="3">
        <f>COUNTIF(Table1[Название организации],Table2[[#This Row],[Название организации]])</f>
        <v>0</v>
      </c>
    </row>
    <row r="1519" spans="1:3" x14ac:dyDescent="0.25">
      <c r="A1519" s="23"/>
      <c r="B1519" s="7"/>
      <c r="C1519" s="3">
        <f>COUNTIF(Table1[Название организации],Table2[[#This Row],[Название организации]])</f>
        <v>0</v>
      </c>
    </row>
    <row r="1520" spans="1:3" x14ac:dyDescent="0.25">
      <c r="A1520" s="23"/>
      <c r="B1520" s="7"/>
      <c r="C1520" s="3">
        <f>COUNTIF(Table1[Название организации],Table2[[#This Row],[Название организации]])</f>
        <v>0</v>
      </c>
    </row>
    <row r="1521" spans="1:3" x14ac:dyDescent="0.25">
      <c r="A1521" s="23"/>
      <c r="B1521" s="7"/>
      <c r="C1521" s="3">
        <f>COUNTIF(Table1[Название организации],Table2[[#This Row],[Название организации]])</f>
        <v>0</v>
      </c>
    </row>
    <row r="1522" spans="1:3" x14ac:dyDescent="0.25">
      <c r="A1522" s="23"/>
      <c r="B1522" s="7"/>
      <c r="C1522" s="3">
        <f>COUNTIF(Table1[Название организации],Table2[[#This Row],[Название организации]])</f>
        <v>0</v>
      </c>
    </row>
    <row r="1523" spans="1:3" x14ac:dyDescent="0.25">
      <c r="A1523" s="23"/>
      <c r="B1523" s="7"/>
      <c r="C1523" s="3">
        <f>COUNTIF(Table1[Название организации],Table2[[#This Row],[Название организации]])</f>
        <v>0</v>
      </c>
    </row>
    <row r="1524" spans="1:3" x14ac:dyDescent="0.25">
      <c r="A1524" s="23"/>
      <c r="B1524" s="7"/>
      <c r="C1524" s="3">
        <f>COUNTIF(Table1[Название организации],Table2[[#This Row],[Название организации]])</f>
        <v>0</v>
      </c>
    </row>
    <row r="1525" spans="1:3" x14ac:dyDescent="0.25">
      <c r="A1525" s="23"/>
      <c r="B1525" s="7"/>
      <c r="C1525" s="3">
        <f>COUNTIF(Table1[Название организации],Table2[[#This Row],[Название организации]])</f>
        <v>0</v>
      </c>
    </row>
    <row r="1526" spans="1:3" x14ac:dyDescent="0.25">
      <c r="A1526" s="23"/>
      <c r="B1526" s="7"/>
      <c r="C1526" s="3">
        <f>COUNTIF(Table1[Название организации],Table2[[#This Row],[Название организации]])</f>
        <v>0</v>
      </c>
    </row>
    <row r="1527" spans="1:3" x14ac:dyDescent="0.25">
      <c r="A1527" s="23"/>
      <c r="B1527" s="7"/>
      <c r="C1527" s="3">
        <f>COUNTIF(Table1[Название организации],Table2[[#This Row],[Название организации]])</f>
        <v>0</v>
      </c>
    </row>
    <row r="1528" spans="1:3" x14ac:dyDescent="0.25">
      <c r="A1528" s="23"/>
      <c r="B1528" s="7"/>
      <c r="C1528" s="3">
        <f>COUNTIF(Table1[Название организации],Table2[[#This Row],[Название организации]])</f>
        <v>0</v>
      </c>
    </row>
    <row r="1529" spans="1:3" x14ac:dyDescent="0.25">
      <c r="A1529" s="23"/>
      <c r="B1529" s="7"/>
      <c r="C1529" s="3">
        <f>COUNTIF(Table1[Название организации],Table2[[#This Row],[Название организации]])</f>
        <v>0</v>
      </c>
    </row>
    <row r="1530" spans="1:3" x14ac:dyDescent="0.25">
      <c r="A1530" s="23"/>
      <c r="B1530" s="7"/>
      <c r="C1530" s="3">
        <f>COUNTIF(Table1[Название организации],Table2[[#This Row],[Название организации]])</f>
        <v>0</v>
      </c>
    </row>
    <row r="1531" spans="1:3" x14ac:dyDescent="0.25">
      <c r="A1531" s="23"/>
      <c r="B1531" s="7"/>
      <c r="C1531" s="3">
        <f>COUNTIF(Table1[Название организации],Table2[[#This Row],[Название организации]])</f>
        <v>0</v>
      </c>
    </row>
    <row r="1532" spans="1:3" x14ac:dyDescent="0.25">
      <c r="A1532" s="23"/>
      <c r="B1532" s="7"/>
      <c r="C1532" s="3">
        <f>COUNTIF(Table1[Название организации],Table2[[#This Row],[Название организации]])</f>
        <v>0</v>
      </c>
    </row>
    <row r="1533" spans="1:3" x14ac:dyDescent="0.25">
      <c r="A1533" s="23"/>
      <c r="B1533" s="7"/>
      <c r="C1533" s="3">
        <f>COUNTIF(Table1[Название организации],Table2[[#This Row],[Название организации]])</f>
        <v>0</v>
      </c>
    </row>
    <row r="1534" spans="1:3" x14ac:dyDescent="0.25">
      <c r="A1534" s="23"/>
      <c r="B1534" s="7"/>
      <c r="C1534" s="3">
        <f>COUNTIF(Table1[Название организации],Table2[[#This Row],[Название организации]])</f>
        <v>0</v>
      </c>
    </row>
    <row r="1535" spans="1:3" x14ac:dyDescent="0.25">
      <c r="A1535" s="23"/>
      <c r="B1535" s="7"/>
      <c r="C1535" s="3">
        <f>COUNTIF(Table1[Название организации],Table2[[#This Row],[Название организации]])</f>
        <v>0</v>
      </c>
    </row>
    <row r="1536" spans="1:3" x14ac:dyDescent="0.25">
      <c r="A1536" s="23"/>
      <c r="B1536" s="7"/>
      <c r="C1536" s="3">
        <f>COUNTIF(Table1[Название организации],Table2[[#This Row],[Название организации]])</f>
        <v>0</v>
      </c>
    </row>
    <row r="1537" spans="1:3" x14ac:dyDescent="0.25">
      <c r="A1537" s="23"/>
      <c r="B1537" s="7"/>
      <c r="C1537" s="3">
        <f>COUNTIF(Table1[Название организации],Table2[[#This Row],[Название организации]])</f>
        <v>0</v>
      </c>
    </row>
    <row r="1538" spans="1:3" x14ac:dyDescent="0.25">
      <c r="A1538" s="23"/>
      <c r="B1538" s="7"/>
      <c r="C1538" s="3">
        <f>COUNTIF(Table1[Название организации],Table2[[#This Row],[Название организации]])</f>
        <v>0</v>
      </c>
    </row>
    <row r="1539" spans="1:3" x14ac:dyDescent="0.25">
      <c r="A1539" s="23"/>
      <c r="B1539" s="7"/>
      <c r="C1539" s="3">
        <f>COUNTIF(Table1[Название организации],Table2[[#This Row],[Название организации]])</f>
        <v>0</v>
      </c>
    </row>
    <row r="1540" spans="1:3" x14ac:dyDescent="0.25">
      <c r="A1540" s="23"/>
      <c r="B1540" s="7"/>
      <c r="C1540" s="3">
        <f>COUNTIF(Table1[Название организации],Table2[[#This Row],[Название организации]])</f>
        <v>0</v>
      </c>
    </row>
    <row r="1541" spans="1:3" x14ac:dyDescent="0.25">
      <c r="A1541" s="23"/>
      <c r="B1541" s="7"/>
      <c r="C1541" s="3">
        <f>COUNTIF(Table1[Название организации],Table2[[#This Row],[Название организации]])</f>
        <v>0</v>
      </c>
    </row>
    <row r="1542" spans="1:3" x14ac:dyDescent="0.25">
      <c r="A1542" s="23"/>
      <c r="B1542" s="7"/>
      <c r="C1542" s="3">
        <f>COUNTIF(Table1[Название организации],Table2[[#This Row],[Название организации]])</f>
        <v>0</v>
      </c>
    </row>
    <row r="1543" spans="1:3" x14ac:dyDescent="0.25">
      <c r="A1543" s="23"/>
      <c r="B1543" s="7"/>
      <c r="C1543" s="3">
        <f>COUNTIF(Table1[Название организации],Table2[[#This Row],[Название организации]])</f>
        <v>0</v>
      </c>
    </row>
    <row r="1544" spans="1:3" x14ac:dyDescent="0.25">
      <c r="A1544" s="23"/>
      <c r="B1544" s="7"/>
      <c r="C1544" s="3">
        <f>COUNTIF(Table1[Название организации],Table2[[#This Row],[Название организации]])</f>
        <v>0</v>
      </c>
    </row>
    <row r="1545" spans="1:3" x14ac:dyDescent="0.25">
      <c r="A1545" s="23"/>
      <c r="B1545" s="7"/>
      <c r="C1545" s="3">
        <f>COUNTIF(Table1[Название организации],Table2[[#This Row],[Название организации]])</f>
        <v>0</v>
      </c>
    </row>
    <row r="1546" spans="1:3" x14ac:dyDescent="0.25">
      <c r="A1546" s="23"/>
      <c r="B1546" s="7"/>
      <c r="C1546" s="3">
        <f>COUNTIF(Table1[Название организации],Table2[[#This Row],[Название организации]])</f>
        <v>0</v>
      </c>
    </row>
    <row r="1547" spans="1:3" x14ac:dyDescent="0.25">
      <c r="A1547" s="23"/>
      <c r="B1547" s="7"/>
      <c r="C1547" s="3">
        <f>COUNTIF(Table1[Название организации],Table2[[#This Row],[Название организации]])</f>
        <v>0</v>
      </c>
    </row>
    <row r="1548" spans="1:3" x14ac:dyDescent="0.25">
      <c r="A1548" s="23"/>
      <c r="B1548" s="7"/>
      <c r="C1548" s="3">
        <f>COUNTIF(Table1[Название организации],Table2[[#This Row],[Название организации]])</f>
        <v>0</v>
      </c>
    </row>
    <row r="1549" spans="1:3" x14ac:dyDescent="0.25">
      <c r="A1549" s="23"/>
      <c r="B1549" s="7"/>
      <c r="C1549" s="3">
        <f>COUNTIF(Table1[Название организации],Table2[[#This Row],[Название организации]])</f>
        <v>0</v>
      </c>
    </row>
    <row r="1550" spans="1:3" x14ac:dyDescent="0.25">
      <c r="A1550" s="23"/>
      <c r="B1550" s="7"/>
      <c r="C1550" s="3">
        <f>COUNTIF(Table1[Название организации],Table2[[#This Row],[Название организации]])</f>
        <v>0</v>
      </c>
    </row>
    <row r="1551" spans="1:3" x14ac:dyDescent="0.25">
      <c r="A1551" s="23"/>
      <c r="B1551" s="7"/>
      <c r="C1551" s="3">
        <f>COUNTIF(Table1[Название организации],Table2[[#This Row],[Название организации]])</f>
        <v>0</v>
      </c>
    </row>
    <row r="1552" spans="1:3" x14ac:dyDescent="0.25">
      <c r="A1552" s="23"/>
      <c r="B1552" s="7"/>
      <c r="C1552" s="3">
        <f>COUNTIF(Table1[Название организации],Table2[[#This Row],[Название организации]])</f>
        <v>0</v>
      </c>
    </row>
    <row r="1553" spans="1:3" x14ac:dyDescent="0.25">
      <c r="A1553" s="23"/>
      <c r="B1553" s="7"/>
      <c r="C1553" s="3">
        <f>COUNTIF(Table1[Название организации],Table2[[#This Row],[Название организации]])</f>
        <v>0</v>
      </c>
    </row>
    <row r="1554" spans="1:3" x14ac:dyDescent="0.25">
      <c r="A1554" s="23"/>
      <c r="B1554" s="7"/>
      <c r="C1554" s="3">
        <f>COUNTIF(Table1[Название организации],Table2[[#This Row],[Название организации]])</f>
        <v>0</v>
      </c>
    </row>
    <row r="1555" spans="1:3" x14ac:dyDescent="0.25">
      <c r="A1555" s="23"/>
      <c r="B1555" s="7"/>
      <c r="C1555" s="3">
        <f>COUNTIF(Table1[Название организации],Table2[[#This Row],[Название организации]])</f>
        <v>0</v>
      </c>
    </row>
    <row r="1556" spans="1:3" x14ac:dyDescent="0.25">
      <c r="A1556" s="23"/>
      <c r="B1556" s="7"/>
      <c r="C1556" s="3">
        <f>COUNTIF(Table1[Название организации],Table2[[#This Row],[Название организации]])</f>
        <v>0</v>
      </c>
    </row>
    <row r="1557" spans="1:3" x14ac:dyDescent="0.25">
      <c r="A1557" s="23"/>
      <c r="B1557" s="7"/>
      <c r="C1557" s="3">
        <f>COUNTIF(Table1[Название организации],Table2[[#This Row],[Название организации]])</f>
        <v>0</v>
      </c>
    </row>
    <row r="1558" spans="1:3" x14ac:dyDescent="0.25">
      <c r="A1558" s="23"/>
      <c r="B1558" s="7"/>
      <c r="C1558" s="3">
        <f>COUNTIF(Table1[Название организации],Table2[[#This Row],[Название организации]])</f>
        <v>0</v>
      </c>
    </row>
    <row r="1559" spans="1:3" x14ac:dyDescent="0.25">
      <c r="A1559" s="23"/>
      <c r="B1559" s="7"/>
      <c r="C1559" s="3">
        <f>COUNTIF(Table1[Название организации],Table2[[#This Row],[Название организации]])</f>
        <v>0</v>
      </c>
    </row>
    <row r="1560" spans="1:3" x14ac:dyDescent="0.25">
      <c r="A1560" s="23"/>
      <c r="B1560" s="7"/>
      <c r="C1560" s="3">
        <f>COUNTIF(Table1[Название организации],Table2[[#This Row],[Название организации]])</f>
        <v>0</v>
      </c>
    </row>
    <row r="1561" spans="1:3" x14ac:dyDescent="0.25">
      <c r="A1561" s="23"/>
      <c r="B1561" s="7"/>
      <c r="C1561" s="3">
        <f>COUNTIF(Table1[Название организации],Table2[[#This Row],[Название организации]])</f>
        <v>0</v>
      </c>
    </row>
    <row r="1562" spans="1:3" x14ac:dyDescent="0.25">
      <c r="A1562" s="23"/>
      <c r="B1562" s="7"/>
      <c r="C1562" s="3">
        <f>COUNTIF(Table1[Название организации],Table2[[#This Row],[Название организации]])</f>
        <v>0</v>
      </c>
    </row>
    <row r="1563" spans="1:3" x14ac:dyDescent="0.25">
      <c r="A1563" s="23"/>
      <c r="B1563" s="7"/>
      <c r="C1563" s="3">
        <f>COUNTIF(Table1[Название организации],Table2[[#This Row],[Название организации]])</f>
        <v>0</v>
      </c>
    </row>
    <row r="1564" spans="1:3" x14ac:dyDescent="0.25">
      <c r="A1564" s="23"/>
      <c r="B1564" s="7"/>
      <c r="C1564" s="3">
        <f>COUNTIF(Table1[Название организации],Table2[[#This Row],[Название организации]])</f>
        <v>0</v>
      </c>
    </row>
    <row r="1565" spans="1:3" x14ac:dyDescent="0.25">
      <c r="A1565" s="23"/>
      <c r="B1565" s="7"/>
      <c r="C1565" s="3">
        <f>COUNTIF(Table1[Название организации],Table2[[#This Row],[Название организации]])</f>
        <v>0</v>
      </c>
    </row>
    <row r="1566" spans="1:3" x14ac:dyDescent="0.25">
      <c r="A1566" s="23"/>
      <c r="B1566" s="7"/>
      <c r="C1566" s="3">
        <f>COUNTIF(Table1[Название организации],Table2[[#This Row],[Название организации]])</f>
        <v>0</v>
      </c>
    </row>
    <row r="1567" spans="1:3" x14ac:dyDescent="0.25">
      <c r="A1567" s="23"/>
      <c r="B1567" s="7"/>
      <c r="C1567" s="3">
        <f>COUNTIF(Table1[Название организации],Table2[[#This Row],[Название организации]])</f>
        <v>0</v>
      </c>
    </row>
    <row r="1568" spans="1:3" x14ac:dyDescent="0.25">
      <c r="A1568" s="23"/>
      <c r="B1568" s="7"/>
      <c r="C1568" s="3">
        <f>COUNTIF(Table1[Название организации],Table2[[#This Row],[Название организации]])</f>
        <v>0</v>
      </c>
    </row>
    <row r="1569" spans="1:3" x14ac:dyDescent="0.25">
      <c r="A1569" s="23"/>
      <c r="B1569" s="7"/>
      <c r="C1569" s="3">
        <f>COUNTIF(Table1[Название организации],Table2[[#This Row],[Название организации]])</f>
        <v>0</v>
      </c>
    </row>
    <row r="1570" spans="1:3" x14ac:dyDescent="0.25">
      <c r="A1570" s="23"/>
      <c r="B1570" s="7"/>
      <c r="C1570" s="3">
        <f>COUNTIF(Table1[Название организации],Table2[[#This Row],[Название организации]])</f>
        <v>0</v>
      </c>
    </row>
    <row r="1571" spans="1:3" x14ac:dyDescent="0.25">
      <c r="A1571" s="23"/>
      <c r="B1571" s="7"/>
      <c r="C1571" s="3">
        <f>COUNTIF(Table1[Название организации],Table2[[#This Row],[Название организации]])</f>
        <v>0</v>
      </c>
    </row>
    <row r="1572" spans="1:3" x14ac:dyDescent="0.25">
      <c r="A1572" s="23"/>
      <c r="B1572" s="7"/>
      <c r="C1572" s="3">
        <f>COUNTIF(Table1[Название организации],Table2[[#This Row],[Название организации]])</f>
        <v>0</v>
      </c>
    </row>
    <row r="1573" spans="1:3" x14ac:dyDescent="0.25">
      <c r="A1573" s="23"/>
      <c r="B1573" s="7"/>
      <c r="C1573" s="3">
        <f>COUNTIF(Table1[Название организации],Table2[[#This Row],[Название организации]])</f>
        <v>0</v>
      </c>
    </row>
    <row r="1574" spans="1:3" x14ac:dyDescent="0.25">
      <c r="A1574" s="23"/>
      <c r="B1574" s="7"/>
      <c r="C1574" s="3">
        <f>COUNTIF(Table1[Название организации],Table2[[#This Row],[Название организации]])</f>
        <v>0</v>
      </c>
    </row>
    <row r="1575" spans="1:3" x14ac:dyDescent="0.25">
      <c r="A1575" s="23"/>
      <c r="B1575" s="7"/>
      <c r="C1575" s="3">
        <f>COUNTIF(Table1[Название организации],Table2[[#This Row],[Название организации]])</f>
        <v>0</v>
      </c>
    </row>
    <row r="1576" spans="1:3" x14ac:dyDescent="0.25">
      <c r="A1576" s="23"/>
      <c r="B1576" s="7"/>
      <c r="C1576" s="3">
        <f>COUNTIF(Table1[Название организации],Table2[[#This Row],[Название организации]])</f>
        <v>0</v>
      </c>
    </row>
    <row r="1577" spans="1:3" x14ac:dyDescent="0.25">
      <c r="A1577" s="23"/>
      <c r="B1577" s="7"/>
      <c r="C1577" s="3">
        <f>COUNTIF(Table1[Название организации],Table2[[#This Row],[Название организации]])</f>
        <v>0</v>
      </c>
    </row>
    <row r="1578" spans="1:3" x14ac:dyDescent="0.25">
      <c r="A1578" s="23"/>
      <c r="B1578" s="7"/>
      <c r="C1578" s="3">
        <f>COUNTIF(Table1[Название организации],Table2[[#This Row],[Название организации]])</f>
        <v>0</v>
      </c>
    </row>
    <row r="1579" spans="1:3" x14ac:dyDescent="0.25">
      <c r="A1579" s="23"/>
      <c r="B1579" s="7"/>
      <c r="C1579" s="3">
        <f>COUNTIF(Table1[Название организации],Table2[[#This Row],[Название организации]])</f>
        <v>0</v>
      </c>
    </row>
    <row r="1580" spans="1:3" x14ac:dyDescent="0.25">
      <c r="A1580" s="23"/>
      <c r="B1580" s="7"/>
      <c r="C1580" s="3">
        <f>COUNTIF(Table1[Название организации],Table2[[#This Row],[Название организации]])</f>
        <v>0</v>
      </c>
    </row>
    <row r="1581" spans="1:3" x14ac:dyDescent="0.25">
      <c r="A1581" s="23"/>
      <c r="B1581" s="7"/>
      <c r="C1581" s="3">
        <f>COUNTIF(Table1[Название организации],Table2[[#This Row],[Название организации]])</f>
        <v>0</v>
      </c>
    </row>
    <row r="1582" spans="1:3" x14ac:dyDescent="0.25">
      <c r="A1582" s="23"/>
      <c r="B1582" s="7"/>
      <c r="C1582" s="3">
        <f>COUNTIF(Table1[Название организации],Table2[[#This Row],[Название организации]])</f>
        <v>0</v>
      </c>
    </row>
    <row r="1583" spans="1:3" x14ac:dyDescent="0.25">
      <c r="A1583" s="23"/>
      <c r="B1583" s="7"/>
      <c r="C1583" s="3">
        <f>COUNTIF(Table1[Название организации],Table2[[#This Row],[Название организации]])</f>
        <v>0</v>
      </c>
    </row>
    <row r="1584" spans="1:3" x14ac:dyDescent="0.25">
      <c r="A1584" s="23"/>
      <c r="B1584" s="7"/>
      <c r="C1584" s="3">
        <f>COUNTIF(Table1[Название организации],Table2[[#This Row],[Название организации]])</f>
        <v>0</v>
      </c>
    </row>
    <row r="1585" spans="1:3" x14ac:dyDescent="0.25">
      <c r="A1585" s="23"/>
      <c r="B1585" s="7"/>
      <c r="C1585" s="3">
        <f>COUNTIF(Table1[Название организации],Table2[[#This Row],[Название организации]])</f>
        <v>0</v>
      </c>
    </row>
    <row r="1586" spans="1:3" x14ac:dyDescent="0.25">
      <c r="A1586" s="23"/>
      <c r="B1586" s="7"/>
      <c r="C1586" s="3">
        <f>COUNTIF(Table1[Название организации],Table2[[#This Row],[Название организации]])</f>
        <v>0</v>
      </c>
    </row>
    <row r="1587" spans="1:3" x14ac:dyDescent="0.25">
      <c r="A1587" s="23"/>
      <c r="B1587" s="7"/>
      <c r="C1587" s="3">
        <f>COUNTIF(Table1[Название организации],Table2[[#This Row],[Название организации]])</f>
        <v>0</v>
      </c>
    </row>
    <row r="1588" spans="1:3" x14ac:dyDescent="0.25">
      <c r="A1588" s="23"/>
      <c r="B1588" s="7"/>
      <c r="C1588" s="3">
        <f>COUNTIF(Table1[Название организации],Table2[[#This Row],[Название организации]])</f>
        <v>0</v>
      </c>
    </row>
    <row r="1589" spans="1:3" x14ac:dyDescent="0.25">
      <c r="A1589" s="23"/>
      <c r="B1589" s="7"/>
      <c r="C1589" s="3">
        <f>COUNTIF(Table1[Название организации],Table2[[#This Row],[Название организации]])</f>
        <v>0</v>
      </c>
    </row>
    <row r="1590" spans="1:3" x14ac:dyDescent="0.25">
      <c r="A1590" s="23"/>
      <c r="B1590" s="7"/>
      <c r="C1590" s="3">
        <f>COUNTIF(Table1[Название организации],Table2[[#This Row],[Название организации]])</f>
        <v>0</v>
      </c>
    </row>
    <row r="1591" spans="1:3" x14ac:dyDescent="0.25">
      <c r="A1591" s="23"/>
      <c r="B1591" s="7"/>
      <c r="C1591" s="3">
        <f>COUNTIF(Table1[Название организации],Table2[[#This Row],[Название организации]])</f>
        <v>0</v>
      </c>
    </row>
    <row r="1592" spans="1:3" x14ac:dyDescent="0.25">
      <c r="A1592" s="23"/>
      <c r="B1592" s="7"/>
      <c r="C1592" s="3">
        <f>COUNTIF(Table1[Название организации],Table2[[#This Row],[Название организации]])</f>
        <v>0</v>
      </c>
    </row>
    <row r="1593" spans="1:3" x14ac:dyDescent="0.25">
      <c r="A1593" s="23"/>
      <c r="B1593" s="7"/>
      <c r="C1593" s="3">
        <f>COUNTIF(Table1[Название организации],Table2[[#This Row],[Название организации]])</f>
        <v>0</v>
      </c>
    </row>
    <row r="1594" spans="1:3" x14ac:dyDescent="0.25">
      <c r="A1594" s="23"/>
      <c r="B1594" s="7"/>
      <c r="C1594" s="3">
        <f>COUNTIF(Table1[Название организации],Table2[[#This Row],[Название организации]])</f>
        <v>0</v>
      </c>
    </row>
    <row r="1595" spans="1:3" x14ac:dyDescent="0.25">
      <c r="A1595" s="23"/>
      <c r="B1595" s="7"/>
      <c r="C1595" s="3">
        <f>COUNTIF(Table1[Название организации],Table2[[#This Row],[Название организации]])</f>
        <v>0</v>
      </c>
    </row>
    <row r="1596" spans="1:3" x14ac:dyDescent="0.25">
      <c r="A1596" s="23"/>
      <c r="B1596" s="7"/>
      <c r="C1596" s="3">
        <f>COUNTIF(Table1[Название организации],Table2[[#This Row],[Название организации]])</f>
        <v>0</v>
      </c>
    </row>
    <row r="1597" spans="1:3" x14ac:dyDescent="0.25">
      <c r="A1597" s="23"/>
      <c r="B1597" s="7"/>
      <c r="C1597" s="3">
        <f>COUNTIF(Table1[Название организации],Table2[[#This Row],[Название организации]])</f>
        <v>0</v>
      </c>
    </row>
    <row r="1598" spans="1:3" x14ac:dyDescent="0.25">
      <c r="A1598" s="23"/>
      <c r="B1598" s="7"/>
      <c r="C1598" s="3">
        <f>COUNTIF(Table1[Название организации],Table2[[#This Row],[Название организации]])</f>
        <v>0</v>
      </c>
    </row>
    <row r="1599" spans="1:3" x14ac:dyDescent="0.25">
      <c r="A1599" s="23"/>
      <c r="B1599" s="7"/>
      <c r="C1599" s="3">
        <f>COUNTIF(Table1[Название организации],Table2[[#This Row],[Название организации]])</f>
        <v>0</v>
      </c>
    </row>
    <row r="1600" spans="1:3" x14ac:dyDescent="0.25">
      <c r="A1600" s="23"/>
      <c r="B1600" s="7"/>
      <c r="C1600" s="3">
        <f>COUNTIF(Table1[Название организации],Table2[[#This Row],[Название организации]])</f>
        <v>0</v>
      </c>
    </row>
    <row r="1601" spans="1:3" x14ac:dyDescent="0.25">
      <c r="A1601" s="23"/>
      <c r="B1601" s="7"/>
      <c r="C1601" s="3">
        <f>COUNTIF(Table1[Название организации],Table2[[#This Row],[Название организации]])</f>
        <v>0</v>
      </c>
    </row>
    <row r="1602" spans="1:3" x14ac:dyDescent="0.25">
      <c r="A1602" s="23"/>
      <c r="B1602" s="7"/>
      <c r="C1602" s="3">
        <f>COUNTIF(Table1[Название организации],Table2[[#This Row],[Название организации]])</f>
        <v>0</v>
      </c>
    </row>
    <row r="1603" spans="1:3" x14ac:dyDescent="0.25">
      <c r="A1603" s="23"/>
      <c r="B1603" s="7"/>
      <c r="C1603" s="3">
        <f>COUNTIF(Table1[Название организации],Table2[[#This Row],[Название организации]])</f>
        <v>0</v>
      </c>
    </row>
    <row r="1604" spans="1:3" x14ac:dyDescent="0.25">
      <c r="A1604" s="23"/>
      <c r="B1604" s="7"/>
      <c r="C1604" s="3">
        <f>COUNTIF(Table1[Название организации],Table2[[#This Row],[Название организации]])</f>
        <v>0</v>
      </c>
    </row>
    <row r="1605" spans="1:3" x14ac:dyDescent="0.25">
      <c r="A1605" s="23"/>
      <c r="B1605" s="7"/>
      <c r="C1605" s="3">
        <f>COUNTIF(Table1[Название организации],Table2[[#This Row],[Название организации]])</f>
        <v>0</v>
      </c>
    </row>
    <row r="1606" spans="1:3" x14ac:dyDescent="0.25">
      <c r="A1606" s="23"/>
      <c r="B1606" s="7"/>
      <c r="C1606" s="3">
        <f>COUNTIF(Table1[Название организации],Table2[[#This Row],[Название организации]])</f>
        <v>0</v>
      </c>
    </row>
    <row r="1607" spans="1:3" x14ac:dyDescent="0.25">
      <c r="A1607" s="23"/>
      <c r="B1607" s="7"/>
      <c r="C1607" s="3">
        <f>COUNTIF(Table1[Название организации],Table2[[#This Row],[Название организации]])</f>
        <v>0</v>
      </c>
    </row>
    <row r="1608" spans="1:3" x14ac:dyDescent="0.25">
      <c r="A1608" s="23"/>
      <c r="B1608" s="7"/>
      <c r="C1608" s="3">
        <f>COUNTIF(Table1[Название организации],Table2[[#This Row],[Название организации]])</f>
        <v>0</v>
      </c>
    </row>
    <row r="1609" spans="1:3" x14ac:dyDescent="0.25">
      <c r="A1609" s="23"/>
      <c r="B1609" s="7"/>
      <c r="C1609" s="3">
        <f>COUNTIF(Table1[Название организации],Table2[[#This Row],[Название организации]])</f>
        <v>0</v>
      </c>
    </row>
    <row r="1610" spans="1:3" x14ac:dyDescent="0.25">
      <c r="A1610" s="23"/>
      <c r="B1610" s="7"/>
      <c r="C1610" s="3">
        <f>COUNTIF(Table1[Название организации],Table2[[#This Row],[Название организации]])</f>
        <v>0</v>
      </c>
    </row>
    <row r="1611" spans="1:3" x14ac:dyDescent="0.25">
      <c r="A1611" s="23"/>
      <c r="B1611" s="7"/>
      <c r="C1611" s="3">
        <f>COUNTIF(Table1[Название организации],Table2[[#This Row],[Название организации]])</f>
        <v>0</v>
      </c>
    </row>
    <row r="1612" spans="1:3" x14ac:dyDescent="0.25">
      <c r="A1612" s="23"/>
      <c r="B1612" s="7"/>
      <c r="C1612" s="3">
        <f>COUNTIF(Table1[Название организации],Table2[[#This Row],[Название организации]])</f>
        <v>0</v>
      </c>
    </row>
    <row r="1613" spans="1:3" x14ac:dyDescent="0.25">
      <c r="A1613" s="23"/>
      <c r="B1613" s="7"/>
      <c r="C1613" s="3">
        <f>COUNTIF(Table1[Название организации],Table2[[#This Row],[Название организации]])</f>
        <v>0</v>
      </c>
    </row>
    <row r="1614" spans="1:3" x14ac:dyDescent="0.25">
      <c r="A1614" s="23"/>
      <c r="B1614" s="7"/>
      <c r="C1614" s="3">
        <f>COUNTIF(Table1[Название организации],Table2[[#This Row],[Название организации]])</f>
        <v>0</v>
      </c>
    </row>
    <row r="1615" spans="1:3" x14ac:dyDescent="0.25">
      <c r="A1615" s="23"/>
      <c r="B1615" s="7"/>
      <c r="C1615" s="3">
        <f>COUNTIF(Table1[Название организации],Table2[[#This Row],[Название организации]])</f>
        <v>0</v>
      </c>
    </row>
    <row r="1616" spans="1:3" x14ac:dyDescent="0.25">
      <c r="A1616" s="23"/>
      <c r="B1616" s="7"/>
      <c r="C1616" s="3">
        <f>COUNTIF(Table1[Название организации],Table2[[#This Row],[Название организации]])</f>
        <v>0</v>
      </c>
    </row>
    <row r="1617" spans="1:3" x14ac:dyDescent="0.25">
      <c r="A1617" s="23"/>
      <c r="B1617" s="7"/>
      <c r="C1617" s="3">
        <f>COUNTIF(Table1[Название организации],Table2[[#This Row],[Название организации]])</f>
        <v>0</v>
      </c>
    </row>
    <row r="1618" spans="1:3" x14ac:dyDescent="0.25">
      <c r="A1618" s="23"/>
      <c r="B1618" s="7"/>
      <c r="C1618" s="3">
        <f>COUNTIF(Table1[Название организации],Table2[[#This Row],[Название организации]])</f>
        <v>0</v>
      </c>
    </row>
    <row r="1619" spans="1:3" x14ac:dyDescent="0.25">
      <c r="A1619" s="23"/>
      <c r="B1619" s="7"/>
      <c r="C1619" s="3">
        <f>COUNTIF(Table1[Название организации],Table2[[#This Row],[Название организации]])</f>
        <v>0</v>
      </c>
    </row>
    <row r="1620" spans="1:3" x14ac:dyDescent="0.25">
      <c r="A1620" s="23"/>
      <c r="B1620" s="7"/>
      <c r="C1620" s="3">
        <f>COUNTIF(Table1[Название организации],Table2[[#This Row],[Название организации]])</f>
        <v>0</v>
      </c>
    </row>
    <row r="1621" spans="1:3" x14ac:dyDescent="0.25">
      <c r="A1621" s="23"/>
      <c r="B1621" s="7"/>
      <c r="C1621" s="3">
        <f>COUNTIF(Table1[Название организации],Table2[[#This Row],[Название организации]])</f>
        <v>0</v>
      </c>
    </row>
    <row r="1622" spans="1:3" x14ac:dyDescent="0.25">
      <c r="A1622" s="23"/>
      <c r="B1622" s="7"/>
      <c r="C1622" s="3">
        <f>COUNTIF(Table1[Название организации],Table2[[#This Row],[Название организации]])</f>
        <v>0</v>
      </c>
    </row>
    <row r="1623" spans="1:3" x14ac:dyDescent="0.25">
      <c r="A1623" s="23"/>
      <c r="B1623" s="7"/>
      <c r="C1623" s="3">
        <f>COUNTIF(Table1[Название организации],Table2[[#This Row],[Название организации]])</f>
        <v>0</v>
      </c>
    </row>
    <row r="1624" spans="1:3" x14ac:dyDescent="0.25">
      <c r="A1624" s="23"/>
      <c r="B1624" s="7"/>
      <c r="C1624" s="3">
        <f>COUNTIF(Table1[Название организации],Table2[[#This Row],[Название организации]])</f>
        <v>0</v>
      </c>
    </row>
    <row r="1625" spans="1:3" x14ac:dyDescent="0.25">
      <c r="A1625" s="23"/>
      <c r="B1625" s="7"/>
      <c r="C1625" s="3">
        <f>COUNTIF(Table1[Название организации],Table2[[#This Row],[Название организации]])</f>
        <v>0</v>
      </c>
    </row>
    <row r="1626" spans="1:3" x14ac:dyDescent="0.25">
      <c r="A1626" s="23"/>
      <c r="B1626" s="7"/>
      <c r="C1626" s="3">
        <f>COUNTIF(Table1[Название организации],Table2[[#This Row],[Название организации]])</f>
        <v>0</v>
      </c>
    </row>
    <row r="1627" spans="1:3" x14ac:dyDescent="0.25">
      <c r="A1627" s="23"/>
      <c r="B1627" s="7"/>
      <c r="C1627" s="3">
        <f>COUNTIF(Table1[Название организации],Table2[[#This Row],[Название организации]])</f>
        <v>0</v>
      </c>
    </row>
    <row r="1628" spans="1:3" x14ac:dyDescent="0.25">
      <c r="A1628" s="23"/>
      <c r="B1628" s="7"/>
      <c r="C1628" s="3">
        <f>COUNTIF(Table1[Название организации],Table2[[#This Row],[Название организации]])</f>
        <v>0</v>
      </c>
    </row>
    <row r="1629" spans="1:3" x14ac:dyDescent="0.25">
      <c r="A1629" s="23"/>
      <c r="B1629" s="7"/>
      <c r="C1629" s="3">
        <f>COUNTIF(Table1[Название организации],Table2[[#This Row],[Название организации]])</f>
        <v>0</v>
      </c>
    </row>
    <row r="1630" spans="1:3" x14ac:dyDescent="0.25">
      <c r="A1630" s="23"/>
      <c r="B1630" s="7"/>
      <c r="C1630" s="3">
        <f>COUNTIF(Table1[Название организации],Table2[[#This Row],[Название организации]])</f>
        <v>0</v>
      </c>
    </row>
    <row r="1631" spans="1:3" x14ac:dyDescent="0.25">
      <c r="A1631" s="23"/>
      <c r="B1631" s="7"/>
      <c r="C1631" s="3">
        <f>COUNTIF(Table1[Название организации],Table2[[#This Row],[Название организации]])</f>
        <v>0</v>
      </c>
    </row>
    <row r="1632" spans="1:3" x14ac:dyDescent="0.25">
      <c r="A1632" s="23"/>
      <c r="B1632" s="7"/>
      <c r="C1632" s="3">
        <f>COUNTIF(Table1[Название организации],Table2[[#This Row],[Название организации]])</f>
        <v>0</v>
      </c>
    </row>
    <row r="1633" spans="1:3" x14ac:dyDescent="0.25">
      <c r="A1633" s="23"/>
      <c r="B1633" s="7"/>
      <c r="C1633" s="3">
        <f>COUNTIF(Table1[Название организации],Table2[[#This Row],[Название организации]])</f>
        <v>0</v>
      </c>
    </row>
    <row r="1634" spans="1:3" x14ac:dyDescent="0.25">
      <c r="A1634" s="23"/>
      <c r="B1634" s="7"/>
      <c r="C1634" s="3">
        <f>COUNTIF(Table1[Название организации],Table2[[#This Row],[Название организации]])</f>
        <v>0</v>
      </c>
    </row>
    <row r="1635" spans="1:3" x14ac:dyDescent="0.25">
      <c r="A1635" s="23"/>
      <c r="B1635" s="7"/>
      <c r="C1635" s="3">
        <f>COUNTIF(Table1[Название организации],Table2[[#This Row],[Название организации]])</f>
        <v>0</v>
      </c>
    </row>
    <row r="1636" spans="1:3" x14ac:dyDescent="0.25">
      <c r="A1636" s="23"/>
      <c r="B1636" s="7"/>
      <c r="C1636" s="3">
        <f>COUNTIF(Table1[Название организации],Table2[[#This Row],[Название организации]])</f>
        <v>0</v>
      </c>
    </row>
    <row r="1637" spans="1:3" x14ac:dyDescent="0.25">
      <c r="A1637" s="23"/>
      <c r="B1637" s="7"/>
      <c r="C1637" s="3">
        <f>COUNTIF(Table1[Название организации],Table2[[#This Row],[Название организации]])</f>
        <v>0</v>
      </c>
    </row>
    <row r="1638" spans="1:3" x14ac:dyDescent="0.25">
      <c r="A1638" s="23"/>
      <c r="B1638" s="7"/>
      <c r="C1638" s="3">
        <f>COUNTIF(Table1[Название организации],Table2[[#This Row],[Название организации]])</f>
        <v>0</v>
      </c>
    </row>
    <row r="1639" spans="1:3" x14ac:dyDescent="0.25">
      <c r="A1639" s="23"/>
      <c r="B1639" s="7"/>
      <c r="C1639" s="3">
        <f>COUNTIF(Table1[Название организации],Table2[[#This Row],[Название организации]])</f>
        <v>0</v>
      </c>
    </row>
    <row r="1640" spans="1:3" x14ac:dyDescent="0.25">
      <c r="A1640" s="23"/>
      <c r="B1640" s="7"/>
      <c r="C1640" s="3">
        <f>COUNTIF(Table1[Название организации],Table2[[#This Row],[Название организации]])</f>
        <v>0</v>
      </c>
    </row>
    <row r="1641" spans="1:3" x14ac:dyDescent="0.25">
      <c r="A1641" s="23"/>
      <c r="B1641" s="7"/>
      <c r="C1641" s="3">
        <f>COUNTIF(Table1[Название организации],Table2[[#This Row],[Название организации]])</f>
        <v>0</v>
      </c>
    </row>
    <row r="1642" spans="1:3" x14ac:dyDescent="0.25">
      <c r="A1642" s="23"/>
      <c r="B1642" s="7"/>
      <c r="C1642" s="3">
        <f>COUNTIF(Table1[Название организации],Table2[[#This Row],[Название организации]])</f>
        <v>0</v>
      </c>
    </row>
    <row r="1643" spans="1:3" x14ac:dyDescent="0.25">
      <c r="A1643" s="23"/>
      <c r="B1643" s="7"/>
      <c r="C1643" s="3">
        <f>COUNTIF(Table1[Название организации],Table2[[#This Row],[Название организации]])</f>
        <v>0</v>
      </c>
    </row>
    <row r="1644" spans="1:3" x14ac:dyDescent="0.25">
      <c r="A1644" s="23"/>
      <c r="B1644" s="7"/>
      <c r="C1644" s="3">
        <f>COUNTIF(Table1[Название организации],Table2[[#This Row],[Название организации]])</f>
        <v>0</v>
      </c>
    </row>
    <row r="1645" spans="1:3" x14ac:dyDescent="0.25">
      <c r="A1645" s="23"/>
      <c r="B1645" s="7"/>
      <c r="C1645" s="3">
        <f>COUNTIF(Table1[Название организации],Table2[[#This Row],[Название организации]])</f>
        <v>0</v>
      </c>
    </row>
    <row r="1646" spans="1:3" x14ac:dyDescent="0.25">
      <c r="A1646" s="23"/>
      <c r="B1646" s="7"/>
      <c r="C1646" s="3">
        <f>COUNTIF(Table1[Название организации],Table2[[#This Row],[Название организации]])</f>
        <v>0</v>
      </c>
    </row>
    <row r="1647" spans="1:3" x14ac:dyDescent="0.25">
      <c r="A1647" s="23"/>
      <c r="B1647" s="7"/>
      <c r="C1647" s="3">
        <f>COUNTIF(Table1[Название организации],Table2[[#This Row],[Название организации]])</f>
        <v>0</v>
      </c>
    </row>
    <row r="1648" spans="1:3" x14ac:dyDescent="0.25">
      <c r="A1648" s="23"/>
      <c r="B1648" s="7"/>
      <c r="C1648" s="3">
        <f>COUNTIF(Table1[Название организации],Table2[[#This Row],[Название организации]])</f>
        <v>0</v>
      </c>
    </row>
    <row r="1649" spans="1:3" x14ac:dyDescent="0.25">
      <c r="A1649" s="23"/>
      <c r="B1649" s="7"/>
      <c r="C1649" s="3">
        <f>COUNTIF(Table1[Название организации],Table2[[#This Row],[Название организации]])</f>
        <v>0</v>
      </c>
    </row>
    <row r="1650" spans="1:3" x14ac:dyDescent="0.25">
      <c r="A1650" s="23"/>
      <c r="B1650" s="7"/>
      <c r="C1650" s="3">
        <f>COUNTIF(Table1[Название организации],Table2[[#This Row],[Название организации]])</f>
        <v>0</v>
      </c>
    </row>
    <row r="1651" spans="1:3" x14ac:dyDescent="0.25">
      <c r="A1651" s="23"/>
      <c r="B1651" s="7"/>
      <c r="C1651" s="3">
        <f>COUNTIF(Table1[Название организации],Table2[[#This Row],[Название организации]])</f>
        <v>0</v>
      </c>
    </row>
    <row r="1652" spans="1:3" x14ac:dyDescent="0.25">
      <c r="A1652" s="23"/>
      <c r="B1652" s="7"/>
      <c r="C1652" s="3">
        <f>COUNTIF(Table1[Название организации],Table2[[#This Row],[Название организации]])</f>
        <v>0</v>
      </c>
    </row>
    <row r="1653" spans="1:3" x14ac:dyDescent="0.25">
      <c r="A1653" s="23"/>
      <c r="B1653" s="7"/>
      <c r="C1653" s="3">
        <f>COUNTIF(Table1[Название организации],Table2[[#This Row],[Название организации]])</f>
        <v>0</v>
      </c>
    </row>
    <row r="1654" spans="1:3" x14ac:dyDescent="0.25">
      <c r="A1654" s="23"/>
      <c r="B1654" s="7"/>
      <c r="C1654" s="3">
        <f>COUNTIF(Table1[Название организации],Table2[[#This Row],[Название организации]])</f>
        <v>0</v>
      </c>
    </row>
    <row r="1655" spans="1:3" x14ac:dyDescent="0.25">
      <c r="A1655" s="23"/>
      <c r="B1655" s="7"/>
      <c r="C1655" s="3">
        <f>COUNTIF(Table1[Название организации],Table2[[#This Row],[Название организации]])</f>
        <v>0</v>
      </c>
    </row>
    <row r="1656" spans="1:3" x14ac:dyDescent="0.25">
      <c r="A1656" s="23"/>
      <c r="B1656" s="7"/>
      <c r="C1656" s="3">
        <f>COUNTIF(Table1[Название организации],Table2[[#This Row],[Название организации]])</f>
        <v>0</v>
      </c>
    </row>
    <row r="1657" spans="1:3" x14ac:dyDescent="0.25">
      <c r="A1657" s="23"/>
      <c r="B1657" s="7"/>
      <c r="C1657" s="3">
        <f>COUNTIF(Table1[Название организации],Table2[[#This Row],[Название организации]])</f>
        <v>0</v>
      </c>
    </row>
    <row r="1658" spans="1:3" x14ac:dyDescent="0.25">
      <c r="A1658" s="23"/>
      <c r="B1658" s="7"/>
      <c r="C1658" s="3">
        <f>COUNTIF(Table1[Название организации],Table2[[#This Row],[Название организации]])</f>
        <v>0</v>
      </c>
    </row>
    <row r="1659" spans="1:3" x14ac:dyDescent="0.25">
      <c r="A1659" s="23"/>
      <c r="B1659" s="7"/>
      <c r="C1659" s="3">
        <f>COUNTIF(Table1[Название организации],Table2[[#This Row],[Название организации]])</f>
        <v>0</v>
      </c>
    </row>
    <row r="1660" spans="1:3" x14ac:dyDescent="0.25">
      <c r="A1660" s="23"/>
      <c r="B1660" s="7"/>
      <c r="C1660" s="3">
        <f>COUNTIF(Table1[Название организации],Table2[[#This Row],[Название организации]])</f>
        <v>0</v>
      </c>
    </row>
    <row r="1661" spans="1:3" x14ac:dyDescent="0.25">
      <c r="A1661" s="23"/>
      <c r="B1661" s="7"/>
      <c r="C1661" s="3">
        <f>COUNTIF(Table1[Название организации],Table2[[#This Row],[Название организации]])</f>
        <v>0</v>
      </c>
    </row>
    <row r="1662" spans="1:3" x14ac:dyDescent="0.25">
      <c r="A1662" s="23"/>
      <c r="B1662" s="7"/>
      <c r="C1662" s="3">
        <f>COUNTIF(Table1[Название организации],Table2[[#This Row],[Название организации]])</f>
        <v>0</v>
      </c>
    </row>
    <row r="1663" spans="1:3" x14ac:dyDescent="0.25">
      <c r="A1663" s="23"/>
      <c r="B1663" s="7"/>
      <c r="C1663" s="3">
        <f>COUNTIF(Table1[Название организации],Table2[[#This Row],[Название организации]])</f>
        <v>0</v>
      </c>
    </row>
    <row r="1664" spans="1:3" x14ac:dyDescent="0.25">
      <c r="A1664" s="23"/>
      <c r="B1664" s="7"/>
      <c r="C1664" s="3">
        <f>COUNTIF(Table1[Название организации],Table2[[#This Row],[Название организации]])</f>
        <v>0</v>
      </c>
    </row>
    <row r="1665" spans="1:3" x14ac:dyDescent="0.25">
      <c r="A1665" s="23"/>
      <c r="B1665" s="7"/>
      <c r="C1665" s="3">
        <f>COUNTIF(Table1[Название организации],Table2[[#This Row],[Название организации]])</f>
        <v>0</v>
      </c>
    </row>
    <row r="1666" spans="1:3" x14ac:dyDescent="0.25">
      <c r="A1666" s="23"/>
      <c r="B1666" s="7"/>
      <c r="C1666" s="3">
        <f>COUNTIF(Table1[Название организации],Table2[[#This Row],[Название организации]])</f>
        <v>0</v>
      </c>
    </row>
    <row r="1667" spans="1:3" x14ac:dyDescent="0.25">
      <c r="A1667" s="23"/>
      <c r="B1667" s="7"/>
      <c r="C1667" s="3">
        <f>COUNTIF(Table1[Название организации],Table2[[#This Row],[Название организации]])</f>
        <v>0</v>
      </c>
    </row>
    <row r="1668" spans="1:3" x14ac:dyDescent="0.25">
      <c r="A1668" s="23"/>
      <c r="B1668" s="7"/>
      <c r="C1668" s="3">
        <f>COUNTIF(Table1[Название организации],Table2[[#This Row],[Название организации]])</f>
        <v>0</v>
      </c>
    </row>
    <row r="1669" spans="1:3" x14ac:dyDescent="0.25">
      <c r="A1669" s="23"/>
      <c r="B1669" s="7"/>
      <c r="C1669" s="3">
        <f>COUNTIF(Table1[Название организации],Table2[[#This Row],[Название организации]])</f>
        <v>0</v>
      </c>
    </row>
    <row r="1670" spans="1:3" x14ac:dyDescent="0.25">
      <c r="A1670" s="23"/>
      <c r="B1670" s="7"/>
      <c r="C1670" s="3">
        <f>COUNTIF(Table1[Название организации],Table2[[#This Row],[Название организации]])</f>
        <v>0</v>
      </c>
    </row>
    <row r="1671" spans="1:3" x14ac:dyDescent="0.25">
      <c r="A1671" s="23"/>
      <c r="B1671" s="7"/>
      <c r="C1671" s="3">
        <f>COUNTIF(Table1[Название организации],Table2[[#This Row],[Название организации]])</f>
        <v>0</v>
      </c>
    </row>
    <row r="1672" spans="1:3" x14ac:dyDescent="0.25">
      <c r="A1672" s="23"/>
      <c r="B1672" s="7"/>
      <c r="C1672" s="3">
        <f>COUNTIF(Table1[Название организации],Table2[[#This Row],[Название организации]])</f>
        <v>0</v>
      </c>
    </row>
    <row r="1673" spans="1:3" x14ac:dyDescent="0.25">
      <c r="A1673" s="23"/>
      <c r="B1673" s="7"/>
      <c r="C1673" s="3">
        <f>COUNTIF(Table1[Название организации],Table2[[#This Row],[Название организации]])</f>
        <v>0</v>
      </c>
    </row>
    <row r="1674" spans="1:3" x14ac:dyDescent="0.25">
      <c r="A1674" s="23"/>
      <c r="B1674" s="7"/>
      <c r="C1674" s="3">
        <f>COUNTIF(Table1[Название организации],Table2[[#This Row],[Название организации]])</f>
        <v>0</v>
      </c>
    </row>
    <row r="1675" spans="1:3" x14ac:dyDescent="0.25">
      <c r="A1675" s="23"/>
      <c r="B1675" s="7"/>
      <c r="C1675" s="3">
        <f>COUNTIF(Table1[Название организации],Table2[[#This Row],[Название организации]])</f>
        <v>0</v>
      </c>
    </row>
    <row r="1676" spans="1:3" x14ac:dyDescent="0.25">
      <c r="A1676" s="23"/>
      <c r="B1676" s="7"/>
      <c r="C1676" s="3">
        <f>COUNTIF(Table1[Название организации],Table2[[#This Row],[Название организации]])</f>
        <v>0</v>
      </c>
    </row>
    <row r="1677" spans="1:3" x14ac:dyDescent="0.25">
      <c r="A1677" s="23"/>
      <c r="B1677" s="7"/>
      <c r="C1677" s="3">
        <f>COUNTIF(Table1[Название организации],Table2[[#This Row],[Название организации]])</f>
        <v>0</v>
      </c>
    </row>
    <row r="1678" spans="1:3" x14ac:dyDescent="0.25">
      <c r="A1678" s="23"/>
      <c r="B1678" s="7"/>
      <c r="C1678" s="3">
        <f>COUNTIF(Table1[Название организации],Table2[[#This Row],[Название организации]])</f>
        <v>0</v>
      </c>
    </row>
    <row r="1679" spans="1:3" x14ac:dyDescent="0.25">
      <c r="A1679" s="23"/>
      <c r="B1679" s="7"/>
      <c r="C1679" s="3">
        <f>COUNTIF(Table1[Название организации],Table2[[#This Row],[Название организации]])</f>
        <v>0</v>
      </c>
    </row>
    <row r="1680" spans="1:3" x14ac:dyDescent="0.25">
      <c r="A1680" s="23"/>
      <c r="B1680" s="7"/>
      <c r="C1680" s="3">
        <f>COUNTIF(Table1[Название организации],Table2[[#This Row],[Название организации]])</f>
        <v>0</v>
      </c>
    </row>
    <row r="1681" spans="1:3" x14ac:dyDescent="0.25">
      <c r="A1681" s="23"/>
      <c r="B1681" s="7"/>
      <c r="C1681" s="3">
        <f>COUNTIF(Table1[Название организации],Table2[[#This Row],[Название организации]])</f>
        <v>0</v>
      </c>
    </row>
    <row r="1682" spans="1:3" x14ac:dyDescent="0.25">
      <c r="A1682" s="23"/>
      <c r="B1682" s="7"/>
      <c r="C1682" s="3">
        <f>COUNTIF(Table1[Название организации],Table2[[#This Row],[Название организации]])</f>
        <v>0</v>
      </c>
    </row>
    <row r="1683" spans="1:3" x14ac:dyDescent="0.25">
      <c r="A1683" s="23"/>
      <c r="B1683" s="7"/>
      <c r="C1683" s="3">
        <f>COUNTIF(Table1[Название организации],Table2[[#This Row],[Название организации]])</f>
        <v>0</v>
      </c>
    </row>
    <row r="1684" spans="1:3" x14ac:dyDescent="0.25">
      <c r="A1684" s="23"/>
      <c r="B1684" s="7"/>
      <c r="C1684" s="3">
        <f>COUNTIF(Table1[Название организации],Table2[[#This Row],[Название организации]])</f>
        <v>0</v>
      </c>
    </row>
    <row r="1685" spans="1:3" x14ac:dyDescent="0.25">
      <c r="A1685" s="23"/>
      <c r="B1685" s="7"/>
      <c r="C1685" s="3">
        <f>COUNTIF(Table1[Название организации],Table2[[#This Row],[Название организации]])</f>
        <v>0</v>
      </c>
    </row>
    <row r="1686" spans="1:3" x14ac:dyDescent="0.25">
      <c r="A1686" s="23"/>
      <c r="B1686" s="7"/>
      <c r="C1686" s="3">
        <f>COUNTIF(Table1[Название организации],Table2[[#This Row],[Название организации]])</f>
        <v>0</v>
      </c>
    </row>
    <row r="1687" spans="1:3" x14ac:dyDescent="0.25">
      <c r="A1687" s="23"/>
      <c r="B1687" s="7"/>
      <c r="C1687" s="3">
        <f>COUNTIF(Table1[Название организации],Table2[[#This Row],[Название организации]])</f>
        <v>0</v>
      </c>
    </row>
    <row r="1688" spans="1:3" x14ac:dyDescent="0.25">
      <c r="A1688" s="23"/>
      <c r="B1688" s="7"/>
      <c r="C1688" s="3">
        <f>COUNTIF(Table1[Название организации],Table2[[#This Row],[Название организации]])</f>
        <v>0</v>
      </c>
    </row>
    <row r="1689" spans="1:3" x14ac:dyDescent="0.25">
      <c r="A1689" s="23"/>
      <c r="B1689" s="7"/>
      <c r="C1689" s="3">
        <f>COUNTIF(Table1[Название организации],Table2[[#This Row],[Название организации]])</f>
        <v>0</v>
      </c>
    </row>
    <row r="1690" spans="1:3" x14ac:dyDescent="0.25">
      <c r="A1690" s="23"/>
      <c r="B1690" s="7"/>
      <c r="C1690" s="3">
        <f>COUNTIF(Table1[Название организации],Table2[[#This Row],[Название организации]])</f>
        <v>0</v>
      </c>
    </row>
    <row r="1691" spans="1:3" x14ac:dyDescent="0.25">
      <c r="A1691" s="23"/>
      <c r="B1691" s="7"/>
      <c r="C1691" s="3">
        <f>COUNTIF(Table1[Название организации],Table2[[#This Row],[Название организации]])</f>
        <v>0</v>
      </c>
    </row>
    <row r="1692" spans="1:3" x14ac:dyDescent="0.25">
      <c r="A1692" s="23"/>
      <c r="B1692" s="7"/>
      <c r="C1692" s="3">
        <f>COUNTIF(Table1[Название организации],Table2[[#This Row],[Название организации]])</f>
        <v>0</v>
      </c>
    </row>
    <row r="1693" spans="1:3" x14ac:dyDescent="0.25">
      <c r="A1693" s="23"/>
      <c r="B1693" s="7"/>
      <c r="C1693" s="3">
        <f>COUNTIF(Table1[Название организации],Table2[[#This Row],[Название организации]])</f>
        <v>0</v>
      </c>
    </row>
    <row r="1694" spans="1:3" x14ac:dyDescent="0.25">
      <c r="A1694" s="23"/>
      <c r="B1694" s="7"/>
      <c r="C1694" s="3">
        <f>COUNTIF(Table1[Название организации],Table2[[#This Row],[Название организации]])</f>
        <v>0</v>
      </c>
    </row>
    <row r="1695" spans="1:3" x14ac:dyDescent="0.25">
      <c r="A1695" s="23"/>
      <c r="B1695" s="7"/>
      <c r="C1695" s="3">
        <f>COUNTIF(Table1[Название организации],Table2[[#This Row],[Название организации]])</f>
        <v>0</v>
      </c>
    </row>
    <row r="1696" spans="1:3" x14ac:dyDescent="0.25">
      <c r="A1696" s="23"/>
      <c r="B1696" s="7"/>
      <c r="C1696" s="3">
        <f>COUNTIF(Table1[Название организации],Table2[[#This Row],[Название организации]])</f>
        <v>0</v>
      </c>
    </row>
    <row r="1697" spans="1:3" x14ac:dyDescent="0.25">
      <c r="A1697" s="23"/>
      <c r="B1697" s="7"/>
      <c r="C1697" s="3">
        <f>COUNTIF(Table1[Название организации],Table2[[#This Row],[Название организации]])</f>
        <v>0</v>
      </c>
    </row>
    <row r="1698" spans="1:3" x14ac:dyDescent="0.25">
      <c r="A1698" s="23"/>
      <c r="B1698" s="7"/>
      <c r="C1698" s="3">
        <f>COUNTIF(Table1[Название организации],Table2[[#This Row],[Название организации]])</f>
        <v>0</v>
      </c>
    </row>
    <row r="1699" spans="1:3" x14ac:dyDescent="0.25">
      <c r="A1699" s="23"/>
      <c r="B1699" s="7"/>
      <c r="C1699" s="3">
        <f>COUNTIF(Table1[Название организации],Table2[[#This Row],[Название организации]])</f>
        <v>0</v>
      </c>
    </row>
    <row r="1700" spans="1:3" x14ac:dyDescent="0.25">
      <c r="A1700" s="23"/>
      <c r="B1700" s="7"/>
      <c r="C1700" s="3">
        <f>COUNTIF(Table1[Название организации],Table2[[#This Row],[Название организации]])</f>
        <v>0</v>
      </c>
    </row>
    <row r="1701" spans="1:3" x14ac:dyDescent="0.25">
      <c r="A1701" s="23"/>
      <c r="B1701" s="7"/>
      <c r="C1701" s="3">
        <f>COUNTIF(Table1[Название организации],Table2[[#This Row],[Название организации]])</f>
        <v>0</v>
      </c>
    </row>
    <row r="1702" spans="1:3" x14ac:dyDescent="0.25">
      <c r="A1702" s="23"/>
      <c r="B1702" s="7"/>
      <c r="C1702" s="3">
        <f>COUNTIF(Table1[Название организации],Table2[[#This Row],[Название организации]])</f>
        <v>0</v>
      </c>
    </row>
    <row r="1703" spans="1:3" x14ac:dyDescent="0.25">
      <c r="A1703" s="23"/>
      <c r="B1703" s="7"/>
      <c r="C1703" s="3">
        <f>COUNTIF(Table1[Название организации],Table2[[#This Row],[Название организации]])</f>
        <v>0</v>
      </c>
    </row>
    <row r="1704" spans="1:3" x14ac:dyDescent="0.25">
      <c r="A1704" s="23"/>
      <c r="B1704" s="7"/>
      <c r="C1704" s="3">
        <f>COUNTIF(Table1[Название организации],Table2[[#This Row],[Название организации]])</f>
        <v>0</v>
      </c>
    </row>
    <row r="1705" spans="1:3" x14ac:dyDescent="0.25">
      <c r="A1705" s="23"/>
      <c r="B1705" s="7"/>
      <c r="C1705" s="3">
        <f>COUNTIF(Table1[Название организации],Table2[[#This Row],[Название организации]])</f>
        <v>0</v>
      </c>
    </row>
    <row r="1706" spans="1:3" x14ac:dyDescent="0.25">
      <c r="A1706" s="23"/>
      <c r="B1706" s="7"/>
      <c r="C1706" s="3">
        <f>COUNTIF(Table1[Название организации],Table2[[#This Row],[Название организации]])</f>
        <v>0</v>
      </c>
    </row>
    <row r="1707" spans="1:3" x14ac:dyDescent="0.25">
      <c r="A1707" s="23"/>
      <c r="B1707" s="7"/>
      <c r="C1707" s="3">
        <f>COUNTIF(Table1[Название организации],Table2[[#This Row],[Название организации]])</f>
        <v>0</v>
      </c>
    </row>
    <row r="1708" spans="1:3" x14ac:dyDescent="0.25">
      <c r="A1708" s="23"/>
      <c r="B1708" s="7"/>
      <c r="C1708" s="3">
        <f>COUNTIF(Table1[Название организации],Table2[[#This Row],[Название организации]])</f>
        <v>0</v>
      </c>
    </row>
    <row r="1709" spans="1:3" x14ac:dyDescent="0.25">
      <c r="A1709" s="23"/>
      <c r="B1709" s="7"/>
      <c r="C1709" s="3">
        <f>COUNTIF(Table1[Название организации],Table2[[#This Row],[Название организации]])</f>
        <v>0</v>
      </c>
    </row>
    <row r="1710" spans="1:3" x14ac:dyDescent="0.25">
      <c r="A1710" s="23"/>
      <c r="B1710" s="7"/>
      <c r="C1710" s="3">
        <f>COUNTIF(Table1[Название организации],Table2[[#This Row],[Название организации]])</f>
        <v>0</v>
      </c>
    </row>
    <row r="1711" spans="1:3" x14ac:dyDescent="0.25">
      <c r="A1711" s="23"/>
      <c r="B1711" s="7"/>
      <c r="C1711" s="3">
        <f>COUNTIF(Table1[Название организации],Table2[[#This Row],[Название организации]])</f>
        <v>0</v>
      </c>
    </row>
    <row r="1712" spans="1:3" x14ac:dyDescent="0.25">
      <c r="A1712" s="23"/>
      <c r="B1712" s="7"/>
      <c r="C1712" s="3">
        <f>COUNTIF(Table1[Название организации],Table2[[#This Row],[Название организации]])</f>
        <v>0</v>
      </c>
    </row>
    <row r="1713" spans="1:3" x14ac:dyDescent="0.25">
      <c r="A1713" s="23"/>
      <c r="B1713" s="7"/>
      <c r="C1713" s="3">
        <f>COUNTIF(Table1[Название организации],Table2[[#This Row],[Название организации]])</f>
        <v>0</v>
      </c>
    </row>
    <row r="1714" spans="1:3" x14ac:dyDescent="0.25">
      <c r="A1714" s="23"/>
      <c r="B1714" s="7"/>
      <c r="C1714" s="3">
        <f>COUNTIF(Table1[Название организации],Table2[[#This Row],[Название организации]])</f>
        <v>0</v>
      </c>
    </row>
    <row r="1715" spans="1:3" x14ac:dyDescent="0.25">
      <c r="A1715" s="23"/>
      <c r="B1715" s="7"/>
      <c r="C1715" s="3">
        <f>COUNTIF(Table1[Название организации],Table2[[#This Row],[Название организации]])</f>
        <v>0</v>
      </c>
    </row>
    <row r="1716" spans="1:3" x14ac:dyDescent="0.25">
      <c r="A1716" s="23"/>
      <c r="B1716" s="7"/>
      <c r="C1716" s="3">
        <f>COUNTIF(Table1[Название организации],Table2[[#This Row],[Название организации]])</f>
        <v>0</v>
      </c>
    </row>
    <row r="1717" spans="1:3" x14ac:dyDescent="0.25">
      <c r="A1717" s="23"/>
      <c r="B1717" s="7"/>
      <c r="C1717" s="3">
        <f>COUNTIF(Table1[Название организации],Table2[[#This Row],[Название организации]])</f>
        <v>0</v>
      </c>
    </row>
    <row r="1718" spans="1:3" x14ac:dyDescent="0.25">
      <c r="A1718" s="23"/>
      <c r="B1718" s="7"/>
      <c r="C1718" s="3">
        <f>COUNTIF(Table1[Название организации],Table2[[#This Row],[Название организации]])</f>
        <v>0</v>
      </c>
    </row>
    <row r="1719" spans="1:3" x14ac:dyDescent="0.25">
      <c r="A1719" s="23"/>
      <c r="B1719" s="7"/>
      <c r="C1719" s="3">
        <f>COUNTIF(Table1[Название организации],Table2[[#This Row],[Название организации]])</f>
        <v>0</v>
      </c>
    </row>
    <row r="1720" spans="1:3" x14ac:dyDescent="0.25">
      <c r="A1720" s="23"/>
      <c r="B1720" s="7"/>
      <c r="C1720" s="3">
        <f>COUNTIF(Table1[Название организации],Table2[[#This Row],[Название организации]])</f>
        <v>0</v>
      </c>
    </row>
    <row r="1721" spans="1:3" x14ac:dyDescent="0.25">
      <c r="A1721" s="23"/>
      <c r="B1721" s="7"/>
      <c r="C1721" s="3">
        <f>COUNTIF(Table1[Название организации],Table2[[#This Row],[Название организации]])</f>
        <v>0</v>
      </c>
    </row>
    <row r="1722" spans="1:3" x14ac:dyDescent="0.25">
      <c r="A1722" s="23"/>
      <c r="B1722" s="7"/>
      <c r="C1722" s="3">
        <f>COUNTIF(Table1[Название организации],Table2[[#This Row],[Название организации]])</f>
        <v>0</v>
      </c>
    </row>
    <row r="1723" spans="1:3" x14ac:dyDescent="0.25">
      <c r="A1723" s="23"/>
      <c r="B1723" s="7"/>
      <c r="C1723" s="3">
        <f>COUNTIF(Table1[Название организации],Table2[[#This Row],[Название организации]])</f>
        <v>0</v>
      </c>
    </row>
    <row r="1724" spans="1:3" x14ac:dyDescent="0.25">
      <c r="A1724" s="23"/>
      <c r="B1724" s="7"/>
      <c r="C1724" s="3">
        <f>COUNTIF(Table1[Название организации],Table2[[#This Row],[Название организации]])</f>
        <v>0</v>
      </c>
    </row>
    <row r="1725" spans="1:3" x14ac:dyDescent="0.25">
      <c r="A1725" s="23"/>
      <c r="B1725" s="7"/>
      <c r="C1725" s="3">
        <f>COUNTIF(Table1[Название организации],Table2[[#This Row],[Название организации]])</f>
        <v>0</v>
      </c>
    </row>
    <row r="1726" spans="1:3" x14ac:dyDescent="0.25">
      <c r="A1726" s="23"/>
      <c r="B1726" s="7"/>
      <c r="C1726" s="3">
        <f>COUNTIF(Table1[Название организации],Table2[[#This Row],[Название организации]])</f>
        <v>0</v>
      </c>
    </row>
    <row r="1727" spans="1:3" x14ac:dyDescent="0.25">
      <c r="A1727" s="23"/>
      <c r="B1727" s="7"/>
      <c r="C1727" s="3">
        <f>COUNTIF(Table1[Название организации],Table2[[#This Row],[Название организации]])</f>
        <v>0</v>
      </c>
    </row>
    <row r="1728" spans="1:3" x14ac:dyDescent="0.25">
      <c r="A1728" s="23"/>
      <c r="B1728" s="7"/>
      <c r="C1728" s="3">
        <f>COUNTIF(Table1[Название организации],Table2[[#This Row],[Название организации]])</f>
        <v>0</v>
      </c>
    </row>
    <row r="1729" spans="1:3" x14ac:dyDescent="0.25">
      <c r="A1729" s="23"/>
      <c r="B1729" s="7"/>
      <c r="C1729" s="3">
        <f>COUNTIF(Table1[Название организации],Table2[[#This Row],[Название организации]])</f>
        <v>0</v>
      </c>
    </row>
    <row r="1730" spans="1:3" x14ac:dyDescent="0.25">
      <c r="A1730" s="23"/>
      <c r="B1730" s="7"/>
      <c r="C1730" s="3">
        <f>COUNTIF(Table1[Название организации],Table2[[#This Row],[Название организации]])</f>
        <v>0</v>
      </c>
    </row>
    <row r="1731" spans="1:3" x14ac:dyDescent="0.25">
      <c r="A1731" s="23"/>
      <c r="B1731" s="7"/>
      <c r="C1731" s="3">
        <f>COUNTIF(Table1[Название организации],Table2[[#This Row],[Название организации]])</f>
        <v>0</v>
      </c>
    </row>
    <row r="1732" spans="1:3" x14ac:dyDescent="0.25">
      <c r="A1732" s="23"/>
      <c r="B1732" s="7"/>
      <c r="C1732" s="3">
        <f>COUNTIF(Table1[Название организации],Table2[[#This Row],[Название организации]])</f>
        <v>0</v>
      </c>
    </row>
    <row r="1733" spans="1:3" x14ac:dyDescent="0.25">
      <c r="A1733" s="23"/>
      <c r="B1733" s="7"/>
      <c r="C1733" s="3">
        <f>COUNTIF(Table1[Название организации],Table2[[#This Row],[Название организации]])</f>
        <v>0</v>
      </c>
    </row>
    <row r="1734" spans="1:3" x14ac:dyDescent="0.25">
      <c r="A1734" s="23"/>
      <c r="B1734" s="7"/>
      <c r="C1734" s="3">
        <f>COUNTIF(Table1[Название организации],Table2[[#This Row],[Название организации]])</f>
        <v>0</v>
      </c>
    </row>
    <row r="1735" spans="1:3" x14ac:dyDescent="0.25">
      <c r="A1735" s="23"/>
      <c r="B1735" s="7"/>
      <c r="C1735" s="3">
        <f>COUNTIF(Table1[Название организации],Table2[[#This Row],[Название организации]])</f>
        <v>0</v>
      </c>
    </row>
    <row r="1736" spans="1:3" x14ac:dyDescent="0.25">
      <c r="A1736" s="23"/>
      <c r="B1736" s="7"/>
      <c r="C1736" s="3">
        <f>COUNTIF(Table1[Название организации],Table2[[#This Row],[Название организации]])</f>
        <v>0</v>
      </c>
    </row>
    <row r="1737" spans="1:3" x14ac:dyDescent="0.25">
      <c r="A1737" s="23"/>
      <c r="B1737" s="7"/>
      <c r="C1737" s="3">
        <f>COUNTIF(Table1[Название организации],Table2[[#This Row],[Название организации]])</f>
        <v>0</v>
      </c>
    </row>
    <row r="1738" spans="1:3" x14ac:dyDescent="0.25">
      <c r="A1738" s="23"/>
      <c r="B1738" s="7"/>
      <c r="C1738" s="3">
        <f>COUNTIF(Table1[Название организации],Table2[[#This Row],[Название организации]])</f>
        <v>0</v>
      </c>
    </row>
    <row r="1739" spans="1:3" x14ac:dyDescent="0.25">
      <c r="A1739" s="23"/>
      <c r="B1739" s="7"/>
      <c r="C1739" s="3">
        <f>COUNTIF(Table1[Название организации],Table2[[#This Row],[Название организации]])</f>
        <v>0</v>
      </c>
    </row>
    <row r="1740" spans="1:3" x14ac:dyDescent="0.25">
      <c r="A1740" s="23"/>
      <c r="B1740" s="7"/>
      <c r="C1740" s="3">
        <f>COUNTIF(Table1[Название организации],Table2[[#This Row],[Название организации]])</f>
        <v>0</v>
      </c>
    </row>
    <row r="1741" spans="1:3" x14ac:dyDescent="0.25">
      <c r="A1741" s="23"/>
      <c r="B1741" s="7"/>
      <c r="C1741" s="3">
        <f>COUNTIF(Table1[Название организации],Table2[[#This Row],[Название организации]])</f>
        <v>0</v>
      </c>
    </row>
    <row r="1742" spans="1:3" x14ac:dyDescent="0.25">
      <c r="A1742" s="23"/>
      <c r="B1742" s="7"/>
      <c r="C1742" s="3">
        <f>COUNTIF(Table1[Название организации],Table2[[#This Row],[Название организации]])</f>
        <v>0</v>
      </c>
    </row>
    <row r="1743" spans="1:3" x14ac:dyDescent="0.25">
      <c r="A1743" s="23"/>
      <c r="B1743" s="7"/>
      <c r="C1743" s="3">
        <f>COUNTIF(Table1[Название организации],Table2[[#This Row],[Название организации]])</f>
        <v>0</v>
      </c>
    </row>
    <row r="1744" spans="1:3" x14ac:dyDescent="0.25">
      <c r="A1744" s="23"/>
      <c r="B1744" s="7"/>
      <c r="C1744" s="3">
        <f>COUNTIF(Table1[Название организации],Table2[[#This Row],[Название организации]])</f>
        <v>0</v>
      </c>
    </row>
    <row r="1745" spans="1:3" x14ac:dyDescent="0.25">
      <c r="A1745" s="23"/>
      <c r="B1745" s="7"/>
      <c r="C1745" s="3">
        <f>COUNTIF(Table1[Название организации],Table2[[#This Row],[Название организации]])</f>
        <v>0</v>
      </c>
    </row>
    <row r="1746" spans="1:3" x14ac:dyDescent="0.25">
      <c r="A1746" s="23"/>
      <c r="B1746" s="7"/>
      <c r="C1746" s="3">
        <f>COUNTIF(Table1[Название организации],Table2[[#This Row],[Название организации]])</f>
        <v>0</v>
      </c>
    </row>
    <row r="1747" spans="1:3" x14ac:dyDescent="0.25">
      <c r="A1747" s="23"/>
      <c r="B1747" s="7"/>
      <c r="C1747" s="3">
        <f>COUNTIF(Table1[Название организации],Table2[[#This Row],[Название организации]])</f>
        <v>0</v>
      </c>
    </row>
    <row r="1748" spans="1:3" x14ac:dyDescent="0.25">
      <c r="A1748" s="23"/>
      <c r="B1748" s="7"/>
      <c r="C1748" s="3">
        <f>COUNTIF(Table1[Название организации],Table2[[#This Row],[Название организации]])</f>
        <v>0</v>
      </c>
    </row>
    <row r="1749" spans="1:3" x14ac:dyDescent="0.25">
      <c r="A1749" s="23"/>
      <c r="B1749" s="7"/>
      <c r="C1749" s="3">
        <f>COUNTIF(Table1[Название организации],Table2[[#This Row],[Название организации]])</f>
        <v>0</v>
      </c>
    </row>
    <row r="1750" spans="1:3" x14ac:dyDescent="0.25">
      <c r="A1750" s="23"/>
      <c r="B1750" s="7"/>
      <c r="C1750" s="3">
        <f>COUNTIF(Table1[Название организации],Table2[[#This Row],[Название организации]])</f>
        <v>0</v>
      </c>
    </row>
    <row r="1751" spans="1:3" x14ac:dyDescent="0.25">
      <c r="A1751" s="23"/>
      <c r="B1751" s="7"/>
      <c r="C1751" s="3">
        <f>COUNTIF(Table1[Название организации],Table2[[#This Row],[Название организации]])</f>
        <v>0</v>
      </c>
    </row>
    <row r="1752" spans="1:3" x14ac:dyDescent="0.25">
      <c r="A1752" s="23"/>
      <c r="B1752" s="7"/>
      <c r="C1752" s="3">
        <f>COUNTIF(Table1[Название организации],Table2[[#This Row],[Название организации]])</f>
        <v>0</v>
      </c>
    </row>
    <row r="1753" spans="1:3" x14ac:dyDescent="0.25">
      <c r="A1753" s="23"/>
      <c r="B1753" s="7"/>
      <c r="C1753" s="3">
        <f>COUNTIF(Table1[Название организации],Table2[[#This Row],[Название организации]])</f>
        <v>0</v>
      </c>
    </row>
    <row r="1754" spans="1:3" x14ac:dyDescent="0.25">
      <c r="A1754" s="23"/>
      <c r="B1754" s="7"/>
      <c r="C1754" s="3">
        <f>COUNTIF(Table1[Название организации],Table2[[#This Row],[Название организации]])</f>
        <v>0</v>
      </c>
    </row>
    <row r="1755" spans="1:3" x14ac:dyDescent="0.25">
      <c r="A1755" s="23"/>
      <c r="B1755" s="7"/>
      <c r="C1755" s="3">
        <f>COUNTIF(Table1[Название организации],Table2[[#This Row],[Название организации]])</f>
        <v>0</v>
      </c>
    </row>
    <row r="1756" spans="1:3" x14ac:dyDescent="0.25">
      <c r="A1756" s="23"/>
      <c r="B1756" s="7"/>
      <c r="C1756" s="3">
        <f>COUNTIF(Table1[Название организации],Table2[[#This Row],[Название организации]])</f>
        <v>0</v>
      </c>
    </row>
    <row r="1757" spans="1:3" x14ac:dyDescent="0.25">
      <c r="A1757" s="23"/>
      <c r="B1757" s="7"/>
      <c r="C1757" s="3">
        <f>COUNTIF(Table1[Название организации],Table2[[#This Row],[Название организации]])</f>
        <v>0</v>
      </c>
    </row>
    <row r="1758" spans="1:3" x14ac:dyDescent="0.25">
      <c r="A1758" s="23"/>
      <c r="B1758" s="7"/>
      <c r="C1758" s="3">
        <f>COUNTIF(Table1[Название организации],Table2[[#This Row],[Название организации]])</f>
        <v>0</v>
      </c>
    </row>
    <row r="1759" spans="1:3" x14ac:dyDescent="0.25">
      <c r="A1759" s="23"/>
      <c r="B1759" s="7"/>
      <c r="C1759" s="3">
        <f>COUNTIF(Table1[Название организации],Table2[[#This Row],[Название организации]])</f>
        <v>0</v>
      </c>
    </row>
    <row r="1760" spans="1:3" x14ac:dyDescent="0.25">
      <c r="A1760" s="23"/>
      <c r="B1760" s="7"/>
      <c r="C1760" s="3">
        <f>COUNTIF(Table1[Название организации],Table2[[#This Row],[Название организации]])</f>
        <v>0</v>
      </c>
    </row>
    <row r="1761" spans="1:3" x14ac:dyDescent="0.25">
      <c r="A1761" s="23"/>
      <c r="B1761" s="7"/>
      <c r="C1761" s="3">
        <f>COUNTIF(Table1[Название организации],Table2[[#This Row],[Название организации]])</f>
        <v>0</v>
      </c>
    </row>
    <row r="1762" spans="1:3" x14ac:dyDescent="0.25">
      <c r="A1762" s="23"/>
      <c r="B1762" s="7"/>
      <c r="C1762" s="3">
        <f>COUNTIF(Table1[Название организации],Table2[[#This Row],[Название организации]])</f>
        <v>0</v>
      </c>
    </row>
    <row r="1763" spans="1:3" x14ac:dyDescent="0.25">
      <c r="A1763" s="23"/>
      <c r="B1763" s="7"/>
      <c r="C1763" s="3">
        <f>COUNTIF(Table1[Название организации],Table2[[#This Row],[Название организации]])</f>
        <v>0</v>
      </c>
    </row>
    <row r="1764" spans="1:3" x14ac:dyDescent="0.25">
      <c r="A1764" s="23"/>
      <c r="B1764" s="7"/>
      <c r="C1764" s="3">
        <f>COUNTIF(Table1[Название организации],Table2[[#This Row],[Название организации]])</f>
        <v>0</v>
      </c>
    </row>
    <row r="1765" spans="1:3" x14ac:dyDescent="0.25">
      <c r="A1765" s="23"/>
      <c r="B1765" s="7"/>
      <c r="C1765" s="3">
        <f>COUNTIF(Table1[Название организации],Table2[[#This Row],[Название организации]])</f>
        <v>0</v>
      </c>
    </row>
    <row r="1766" spans="1:3" x14ac:dyDescent="0.25">
      <c r="A1766" s="23"/>
      <c r="B1766" s="7"/>
      <c r="C1766" s="3">
        <f>COUNTIF(Table1[Название организации],Table2[[#This Row],[Название организации]])</f>
        <v>0</v>
      </c>
    </row>
    <row r="1767" spans="1:3" x14ac:dyDescent="0.25">
      <c r="A1767" s="23"/>
      <c r="B1767" s="7"/>
      <c r="C1767" s="3">
        <f>COUNTIF(Table1[Название организации],Table2[[#This Row],[Название организации]])</f>
        <v>0</v>
      </c>
    </row>
    <row r="1768" spans="1:3" x14ac:dyDescent="0.25">
      <c r="A1768" s="23"/>
      <c r="B1768" s="7"/>
      <c r="C1768" s="3">
        <f>COUNTIF(Table1[Название организации],Table2[[#This Row],[Название организации]])</f>
        <v>0</v>
      </c>
    </row>
    <row r="1769" spans="1:3" x14ac:dyDescent="0.25">
      <c r="A1769" s="23"/>
      <c r="B1769" s="7"/>
      <c r="C1769" s="3">
        <f>COUNTIF(Table1[Название организации],Table2[[#This Row],[Название организации]])</f>
        <v>0</v>
      </c>
    </row>
    <row r="1770" spans="1:3" x14ac:dyDescent="0.25">
      <c r="A1770" s="23"/>
      <c r="B1770" s="7"/>
      <c r="C1770" s="3">
        <f>COUNTIF(Table1[Название организации],Table2[[#This Row],[Название организации]])</f>
        <v>0</v>
      </c>
    </row>
    <row r="1771" spans="1:3" x14ac:dyDescent="0.25">
      <c r="A1771" s="23"/>
      <c r="B1771" s="7"/>
      <c r="C1771" s="3">
        <f>COUNTIF(Table1[Название организации],Table2[[#This Row],[Название организации]])</f>
        <v>0</v>
      </c>
    </row>
    <row r="1772" spans="1:3" x14ac:dyDescent="0.25">
      <c r="A1772" s="23"/>
      <c r="B1772" s="7"/>
      <c r="C1772" s="3">
        <f>COUNTIF(Table1[Название организации],Table2[[#This Row],[Название организации]])</f>
        <v>0</v>
      </c>
    </row>
    <row r="1773" spans="1:3" x14ac:dyDescent="0.25">
      <c r="A1773" s="23"/>
      <c r="B1773" s="7"/>
      <c r="C1773" s="3">
        <f>COUNTIF(Table1[Название организации],Table2[[#This Row],[Название организации]])</f>
        <v>0</v>
      </c>
    </row>
    <row r="1774" spans="1:3" x14ac:dyDescent="0.25">
      <c r="A1774" s="23"/>
      <c r="B1774" s="7"/>
      <c r="C1774" s="3">
        <f>COUNTIF(Table1[Название организации],Table2[[#This Row],[Название организации]])</f>
        <v>0</v>
      </c>
    </row>
    <row r="1775" spans="1:3" x14ac:dyDescent="0.25">
      <c r="A1775" s="23"/>
      <c r="B1775" s="7"/>
      <c r="C1775" s="3">
        <f>COUNTIF(Table1[Название организации],Table2[[#This Row],[Название организации]])</f>
        <v>0</v>
      </c>
    </row>
    <row r="1776" spans="1:3" x14ac:dyDescent="0.25">
      <c r="A1776" s="23"/>
      <c r="B1776" s="7"/>
      <c r="C1776" s="3">
        <f>COUNTIF(Table1[Название организации],Table2[[#This Row],[Название организации]])</f>
        <v>0</v>
      </c>
    </row>
    <row r="1777" spans="1:3" x14ac:dyDescent="0.25">
      <c r="A1777" s="23"/>
      <c r="B1777" s="7"/>
      <c r="C1777" s="3">
        <f>COUNTIF(Table1[Название организации],Table2[[#This Row],[Название организации]])</f>
        <v>0</v>
      </c>
    </row>
    <row r="1778" spans="1:3" x14ac:dyDescent="0.25">
      <c r="A1778" s="23"/>
      <c r="B1778" s="7"/>
      <c r="C1778" s="3">
        <f>COUNTIF(Table1[Название организации],Table2[[#This Row],[Название организации]])</f>
        <v>0</v>
      </c>
    </row>
    <row r="1779" spans="1:3" x14ac:dyDescent="0.25">
      <c r="A1779" s="23"/>
      <c r="B1779" s="7"/>
      <c r="C1779" s="3">
        <f>COUNTIF(Table1[Название организации],Table2[[#This Row],[Название организации]])</f>
        <v>0</v>
      </c>
    </row>
    <row r="1780" spans="1:3" x14ac:dyDescent="0.25">
      <c r="A1780" s="23"/>
      <c r="B1780" s="7"/>
      <c r="C1780" s="3">
        <f>COUNTIF(Table1[Название организации],Table2[[#This Row],[Название организации]])</f>
        <v>0</v>
      </c>
    </row>
    <row r="1781" spans="1:3" x14ac:dyDescent="0.25">
      <c r="A1781" s="23"/>
      <c r="B1781" s="7"/>
      <c r="C1781" s="3">
        <f>COUNTIF(Table1[Название организации],Table2[[#This Row],[Название организации]])</f>
        <v>0</v>
      </c>
    </row>
    <row r="1782" spans="1:3" x14ac:dyDescent="0.25">
      <c r="A1782" s="23"/>
      <c r="B1782" s="7"/>
      <c r="C1782" s="3">
        <f>COUNTIF(Table1[Название организации],Table2[[#This Row],[Название организации]])</f>
        <v>0</v>
      </c>
    </row>
    <row r="1783" spans="1:3" x14ac:dyDescent="0.25">
      <c r="A1783" s="23"/>
      <c r="B1783" s="7"/>
      <c r="C1783" s="3">
        <f>COUNTIF(Table1[Название организации],Table2[[#This Row],[Название организации]])</f>
        <v>0</v>
      </c>
    </row>
    <row r="1784" spans="1:3" x14ac:dyDescent="0.25">
      <c r="A1784" s="23"/>
      <c r="B1784" s="7"/>
      <c r="C1784" s="3">
        <f>COUNTIF(Table1[Название организации],Table2[[#This Row],[Название организации]])</f>
        <v>0</v>
      </c>
    </row>
    <row r="1785" spans="1:3" x14ac:dyDescent="0.25">
      <c r="A1785" s="23"/>
      <c r="B1785" s="7"/>
      <c r="C1785" s="3">
        <f>COUNTIF(Table1[Название организации],Table2[[#This Row],[Название организации]])</f>
        <v>0</v>
      </c>
    </row>
    <row r="1786" spans="1:3" x14ac:dyDescent="0.25">
      <c r="A1786" s="23"/>
      <c r="B1786" s="7"/>
      <c r="C1786" s="3">
        <f>COUNTIF(Table1[Название организации],Table2[[#This Row],[Название организации]])</f>
        <v>0</v>
      </c>
    </row>
    <row r="1787" spans="1:3" x14ac:dyDescent="0.25">
      <c r="A1787" s="23"/>
      <c r="B1787" s="7"/>
      <c r="C1787" s="3">
        <f>COUNTIF(Table1[Название организации],Table2[[#This Row],[Название организации]])</f>
        <v>0</v>
      </c>
    </row>
    <row r="1788" spans="1:3" x14ac:dyDescent="0.25">
      <c r="A1788" s="23"/>
      <c r="B1788" s="7"/>
      <c r="C1788" s="3">
        <f>COUNTIF(Table1[Название организации],Table2[[#This Row],[Название организации]])</f>
        <v>0</v>
      </c>
    </row>
    <row r="1789" spans="1:3" x14ac:dyDescent="0.25">
      <c r="A1789" s="23"/>
      <c r="B1789" s="7"/>
      <c r="C1789" s="3">
        <f>COUNTIF(Table1[Название организации],Table2[[#This Row],[Название организации]])</f>
        <v>0</v>
      </c>
    </row>
    <row r="1790" spans="1:3" x14ac:dyDescent="0.25">
      <c r="A1790" s="23"/>
      <c r="B1790" s="7"/>
      <c r="C1790" s="3">
        <f>COUNTIF(Table1[Название организации],Table2[[#This Row],[Название организации]])</f>
        <v>0</v>
      </c>
    </row>
    <row r="1791" spans="1:3" x14ac:dyDescent="0.25">
      <c r="A1791" s="23"/>
      <c r="B1791" s="7"/>
      <c r="C1791" s="3">
        <f>COUNTIF(Table1[Название организации],Table2[[#This Row],[Название организации]])</f>
        <v>0</v>
      </c>
    </row>
    <row r="1792" spans="1:3" x14ac:dyDescent="0.25">
      <c r="A1792" s="23"/>
      <c r="B1792" s="7"/>
      <c r="C1792" s="3">
        <f>COUNTIF(Table1[Название организации],Table2[[#This Row],[Название организации]])</f>
        <v>0</v>
      </c>
    </row>
    <row r="1793" spans="1:3" x14ac:dyDescent="0.25">
      <c r="A1793" s="23"/>
      <c r="B1793" s="7"/>
      <c r="C1793" s="3">
        <f>COUNTIF(Table1[Название организации],Table2[[#This Row],[Название организации]])</f>
        <v>0</v>
      </c>
    </row>
    <row r="1794" spans="1:3" x14ac:dyDescent="0.25">
      <c r="A1794" s="23"/>
      <c r="B1794" s="7"/>
      <c r="C1794" s="3">
        <f>COUNTIF(Table1[Название организации],Table2[[#This Row],[Название организации]])</f>
        <v>0</v>
      </c>
    </row>
    <row r="1795" spans="1:3" x14ac:dyDescent="0.25">
      <c r="A1795" s="23"/>
      <c r="B1795" s="7"/>
      <c r="C1795" s="3">
        <f>COUNTIF(Table1[Название организации],Table2[[#This Row],[Название организации]])</f>
        <v>0</v>
      </c>
    </row>
    <row r="1796" spans="1:3" x14ac:dyDescent="0.25">
      <c r="A1796" s="23"/>
      <c r="B1796" s="7"/>
      <c r="C1796" s="3">
        <f>COUNTIF(Table1[Название организации],Table2[[#This Row],[Название организации]])</f>
        <v>0</v>
      </c>
    </row>
    <row r="1797" spans="1:3" x14ac:dyDescent="0.25">
      <c r="A1797" s="23"/>
      <c r="B1797" s="7"/>
      <c r="C1797" s="3">
        <f>COUNTIF(Table1[Название организации],Table2[[#This Row],[Название организации]])</f>
        <v>0</v>
      </c>
    </row>
    <row r="1798" spans="1:3" x14ac:dyDescent="0.25">
      <c r="A1798" s="23"/>
      <c r="B1798" s="7"/>
      <c r="C1798" s="3">
        <f>COUNTIF(Table1[Название организации],Table2[[#This Row],[Название организации]])</f>
        <v>0</v>
      </c>
    </row>
    <row r="1799" spans="1:3" x14ac:dyDescent="0.25">
      <c r="A1799" s="23"/>
      <c r="B1799" s="7"/>
      <c r="C1799" s="3">
        <f>COUNTIF(Table1[Название организации],Table2[[#This Row],[Название организации]])</f>
        <v>0</v>
      </c>
    </row>
    <row r="1800" spans="1:3" x14ac:dyDescent="0.25">
      <c r="A1800" s="23"/>
      <c r="B1800" s="7"/>
      <c r="C1800" s="3">
        <f>COUNTIF(Table1[Название организации],Table2[[#This Row],[Название организации]])</f>
        <v>0</v>
      </c>
    </row>
    <row r="1801" spans="1:3" x14ac:dyDescent="0.25">
      <c r="A1801" s="23"/>
      <c r="B1801" s="7"/>
      <c r="C1801" s="3">
        <f>COUNTIF(Table1[Название организации],Table2[[#This Row],[Название организации]])</f>
        <v>0</v>
      </c>
    </row>
    <row r="1802" spans="1:3" x14ac:dyDescent="0.25">
      <c r="A1802" s="23"/>
      <c r="B1802" s="7"/>
      <c r="C1802" s="3">
        <f>COUNTIF(Table1[Название организации],Table2[[#This Row],[Название организации]])</f>
        <v>0</v>
      </c>
    </row>
    <row r="1803" spans="1:3" x14ac:dyDescent="0.25">
      <c r="A1803" s="23"/>
      <c r="B1803" s="7"/>
      <c r="C1803" s="3">
        <f>COUNTIF(Table1[Название организации],Table2[[#This Row],[Название организации]])</f>
        <v>0</v>
      </c>
    </row>
    <row r="1804" spans="1:3" x14ac:dyDescent="0.25">
      <c r="A1804" s="23"/>
      <c r="B1804" s="7"/>
      <c r="C1804" s="3">
        <f>COUNTIF(Table1[Название организации],Table2[[#This Row],[Название организации]])</f>
        <v>0</v>
      </c>
    </row>
    <row r="1805" spans="1:3" x14ac:dyDescent="0.25">
      <c r="A1805" s="23"/>
      <c r="B1805" s="7"/>
      <c r="C1805" s="3">
        <f>COUNTIF(Table1[Название организации],Table2[[#This Row],[Название организации]])</f>
        <v>0</v>
      </c>
    </row>
    <row r="1806" spans="1:3" x14ac:dyDescent="0.25">
      <c r="A1806" s="23"/>
      <c r="B1806" s="7"/>
      <c r="C1806" s="3">
        <f>COUNTIF(Table1[Название организации],Table2[[#This Row],[Название организации]])</f>
        <v>0</v>
      </c>
    </row>
    <row r="1807" spans="1:3" x14ac:dyDescent="0.25">
      <c r="A1807" s="23"/>
      <c r="B1807" s="7"/>
      <c r="C1807" s="3">
        <f>COUNTIF(Table1[Название организации],Table2[[#This Row],[Название организации]])</f>
        <v>0</v>
      </c>
    </row>
    <row r="1808" spans="1:3" x14ac:dyDescent="0.25">
      <c r="A1808" s="23"/>
      <c r="B1808" s="7"/>
      <c r="C1808" s="3">
        <f>COUNTIF(Table1[Название организации],Table2[[#This Row],[Название организации]])</f>
        <v>0</v>
      </c>
    </row>
    <row r="1809" spans="1:3" x14ac:dyDescent="0.25">
      <c r="A1809" s="23"/>
      <c r="B1809" s="7"/>
      <c r="C1809" s="3">
        <f>COUNTIF(Table1[Название организации],Table2[[#This Row],[Название организации]])</f>
        <v>0</v>
      </c>
    </row>
    <row r="1810" spans="1:3" x14ac:dyDescent="0.25">
      <c r="A1810" s="23"/>
      <c r="B1810" s="7"/>
      <c r="C1810" s="3">
        <f>COUNTIF(Table1[Название организации],Table2[[#This Row],[Название организации]])</f>
        <v>0</v>
      </c>
    </row>
    <row r="1811" spans="1:3" x14ac:dyDescent="0.25">
      <c r="A1811" s="23"/>
      <c r="B1811" s="7"/>
      <c r="C1811" s="3">
        <f>COUNTIF(Table1[Название организации],Table2[[#This Row],[Название организации]])</f>
        <v>0</v>
      </c>
    </row>
    <row r="1812" spans="1:3" x14ac:dyDescent="0.25">
      <c r="A1812" s="23"/>
      <c r="B1812" s="7"/>
      <c r="C1812" s="3">
        <f>COUNTIF(Table1[Название организации],Table2[[#This Row],[Название организации]])</f>
        <v>0</v>
      </c>
    </row>
    <row r="1813" spans="1:3" x14ac:dyDescent="0.25">
      <c r="A1813" s="23"/>
      <c r="B1813" s="7"/>
      <c r="C1813" s="3">
        <f>COUNTIF(Table1[Название организации],Table2[[#This Row],[Название организации]])</f>
        <v>0</v>
      </c>
    </row>
    <row r="1814" spans="1:3" x14ac:dyDescent="0.25">
      <c r="A1814" s="23"/>
      <c r="B1814" s="7"/>
      <c r="C1814" s="3">
        <f>COUNTIF(Table1[Название организации],Table2[[#This Row],[Название организации]])</f>
        <v>0</v>
      </c>
    </row>
    <row r="1815" spans="1:3" x14ac:dyDescent="0.25">
      <c r="A1815" s="23"/>
      <c r="B1815" s="7"/>
      <c r="C1815" s="3">
        <f>COUNTIF(Table1[Название организации],Table2[[#This Row],[Название организации]])</f>
        <v>0</v>
      </c>
    </row>
    <row r="1816" spans="1:3" x14ac:dyDescent="0.25">
      <c r="A1816" s="23"/>
      <c r="B1816" s="7"/>
      <c r="C1816" s="3">
        <f>COUNTIF(Table1[Название организации],Table2[[#This Row],[Название организации]])</f>
        <v>0</v>
      </c>
    </row>
    <row r="1817" spans="1:3" x14ac:dyDescent="0.25">
      <c r="A1817" s="23"/>
      <c r="B1817" s="7"/>
      <c r="C1817" s="3">
        <f>COUNTIF(Table1[Название организации],Table2[[#This Row],[Название организации]])</f>
        <v>0</v>
      </c>
    </row>
    <row r="1818" spans="1:3" x14ac:dyDescent="0.25">
      <c r="A1818" s="23"/>
      <c r="B1818" s="7"/>
      <c r="C1818" s="3">
        <f>COUNTIF(Table1[Название организации],Table2[[#This Row],[Название организации]])</f>
        <v>0</v>
      </c>
    </row>
    <row r="1819" spans="1:3" x14ac:dyDescent="0.25">
      <c r="A1819" s="23"/>
      <c r="B1819" s="7"/>
      <c r="C1819" s="3">
        <f>COUNTIF(Table1[Название организации],Table2[[#This Row],[Название организации]])</f>
        <v>0</v>
      </c>
    </row>
    <row r="1820" spans="1:3" x14ac:dyDescent="0.25">
      <c r="A1820" s="23"/>
      <c r="B1820" s="7"/>
      <c r="C1820" s="3">
        <f>COUNTIF(Table1[Название организации],Table2[[#This Row],[Название организации]])</f>
        <v>0</v>
      </c>
    </row>
    <row r="1821" spans="1:3" x14ac:dyDescent="0.25">
      <c r="A1821" s="23"/>
      <c r="B1821" s="7"/>
      <c r="C1821" s="3">
        <f>COUNTIF(Table1[Название организации],Table2[[#This Row],[Название организации]])</f>
        <v>0</v>
      </c>
    </row>
    <row r="1822" spans="1:3" x14ac:dyDescent="0.25">
      <c r="A1822" s="23"/>
      <c r="B1822" s="7"/>
      <c r="C1822" s="3">
        <f>COUNTIF(Table1[Название организации],Table2[[#This Row],[Название организации]])</f>
        <v>0</v>
      </c>
    </row>
    <row r="1823" spans="1:3" x14ac:dyDescent="0.25">
      <c r="A1823" s="23"/>
      <c r="B1823" s="7"/>
      <c r="C1823" s="3">
        <f>COUNTIF(Table1[Название организации],Table2[[#This Row],[Название организации]])</f>
        <v>0</v>
      </c>
    </row>
    <row r="1824" spans="1:3" x14ac:dyDescent="0.25">
      <c r="A1824" s="23"/>
      <c r="B1824" s="7"/>
      <c r="C1824" s="3">
        <f>COUNTIF(Table1[Название организации],Table2[[#This Row],[Название организации]])</f>
        <v>0</v>
      </c>
    </row>
    <row r="1825" spans="1:3" x14ac:dyDescent="0.25">
      <c r="A1825" s="23"/>
      <c r="B1825" s="7"/>
      <c r="C1825" s="3">
        <f>COUNTIF(Table1[Название организации],Table2[[#This Row],[Название организации]])</f>
        <v>0</v>
      </c>
    </row>
    <row r="1826" spans="1:3" x14ac:dyDescent="0.25">
      <c r="A1826" s="23"/>
      <c r="B1826" s="7"/>
      <c r="C1826" s="3">
        <f>COUNTIF(Table1[Название организации],Table2[[#This Row],[Название организации]])</f>
        <v>0</v>
      </c>
    </row>
    <row r="1827" spans="1:3" x14ac:dyDescent="0.25">
      <c r="A1827" s="23"/>
      <c r="B1827" s="7"/>
      <c r="C1827" s="3">
        <f>COUNTIF(Table1[Название организации],Table2[[#This Row],[Название организации]])</f>
        <v>0</v>
      </c>
    </row>
    <row r="1828" spans="1:3" x14ac:dyDescent="0.25">
      <c r="A1828" s="23"/>
      <c r="B1828" s="7"/>
      <c r="C1828" s="3">
        <f>COUNTIF(Table1[Название организации],Table2[[#This Row],[Название организации]])</f>
        <v>0</v>
      </c>
    </row>
    <row r="1829" spans="1:3" x14ac:dyDescent="0.25">
      <c r="A1829" s="23"/>
      <c r="B1829" s="7"/>
      <c r="C1829" s="3">
        <f>COUNTIF(Table1[Название организации],Table2[[#This Row],[Название организации]])</f>
        <v>0</v>
      </c>
    </row>
    <row r="1830" spans="1:3" x14ac:dyDescent="0.25">
      <c r="A1830" s="23"/>
      <c r="B1830" s="7"/>
      <c r="C1830" s="3">
        <f>COUNTIF(Table1[Название организации],Table2[[#This Row],[Название организации]])</f>
        <v>0</v>
      </c>
    </row>
    <row r="1831" spans="1:3" x14ac:dyDescent="0.25">
      <c r="A1831" s="23"/>
      <c r="B1831" s="7"/>
      <c r="C1831" s="3">
        <f>COUNTIF(Table1[Название организации],Table2[[#This Row],[Название организации]])</f>
        <v>0</v>
      </c>
    </row>
    <row r="1832" spans="1:3" x14ac:dyDescent="0.25">
      <c r="A1832" s="23"/>
      <c r="B1832" s="7"/>
      <c r="C1832" s="3">
        <f>COUNTIF(Table1[Название организации],Table2[[#This Row],[Название организации]])</f>
        <v>0</v>
      </c>
    </row>
    <row r="1833" spans="1:3" x14ac:dyDescent="0.25">
      <c r="A1833" s="23"/>
      <c r="B1833" s="7"/>
      <c r="C1833" s="3">
        <f>COUNTIF(Table1[Название организации],Table2[[#This Row],[Название организации]])</f>
        <v>0</v>
      </c>
    </row>
    <row r="1834" spans="1:3" x14ac:dyDescent="0.25">
      <c r="A1834" s="23"/>
      <c r="B1834" s="7"/>
      <c r="C1834" s="3">
        <f>COUNTIF(Table1[Название организации],Table2[[#This Row],[Название организации]])</f>
        <v>0</v>
      </c>
    </row>
    <row r="1835" spans="1:3" x14ac:dyDescent="0.25">
      <c r="A1835" s="23"/>
      <c r="B1835" s="7"/>
      <c r="C1835" s="3">
        <f>COUNTIF(Table1[Название организации],Table2[[#This Row],[Название организации]])</f>
        <v>0</v>
      </c>
    </row>
    <row r="1836" spans="1:3" x14ac:dyDescent="0.25">
      <c r="A1836" s="23"/>
      <c r="B1836" s="7"/>
      <c r="C1836" s="3">
        <f>COUNTIF(Table1[Название организации],Table2[[#This Row],[Название организации]])</f>
        <v>0</v>
      </c>
    </row>
    <row r="1837" spans="1:3" x14ac:dyDescent="0.25">
      <c r="A1837" s="23"/>
      <c r="B1837" s="7"/>
      <c r="C1837" s="3">
        <f>COUNTIF(Table1[Название организации],Table2[[#This Row],[Название организации]])</f>
        <v>0</v>
      </c>
    </row>
    <row r="1838" spans="1:3" x14ac:dyDescent="0.25">
      <c r="A1838" s="23"/>
      <c r="B1838" s="7"/>
      <c r="C1838" s="3">
        <f>COUNTIF(Table1[Название организации],Table2[[#This Row],[Название организации]])</f>
        <v>0</v>
      </c>
    </row>
    <row r="1839" spans="1:3" x14ac:dyDescent="0.25">
      <c r="A1839" s="23"/>
      <c r="B1839" s="7"/>
      <c r="C1839" s="3">
        <f>COUNTIF(Table1[Название организации],Table2[[#This Row],[Название организации]])</f>
        <v>0</v>
      </c>
    </row>
    <row r="1840" spans="1:3" x14ac:dyDescent="0.25">
      <c r="A1840" s="23"/>
      <c r="B1840" s="7"/>
      <c r="C1840" s="3">
        <f>COUNTIF(Table1[Название организации],Table2[[#This Row],[Название организации]])</f>
        <v>0</v>
      </c>
    </row>
    <row r="1841" spans="1:3" x14ac:dyDescent="0.25">
      <c r="A1841" s="23"/>
      <c r="B1841" s="7"/>
      <c r="C1841" s="3">
        <f>COUNTIF(Table1[Название организации],Table2[[#This Row],[Название организации]])</f>
        <v>0</v>
      </c>
    </row>
    <row r="1842" spans="1:3" x14ac:dyDescent="0.25">
      <c r="A1842" s="23"/>
      <c r="B1842" s="7"/>
      <c r="C1842" s="3">
        <f>COUNTIF(Table1[Название организации],Table2[[#This Row],[Название организации]])</f>
        <v>0</v>
      </c>
    </row>
    <row r="1843" spans="1:3" x14ac:dyDescent="0.25">
      <c r="A1843" s="23"/>
      <c r="B1843" s="7"/>
      <c r="C1843" s="3">
        <f>COUNTIF(Table1[Название организации],Table2[[#This Row],[Название организации]])</f>
        <v>0</v>
      </c>
    </row>
    <row r="1844" spans="1:3" x14ac:dyDescent="0.25">
      <c r="A1844" s="23"/>
      <c r="B1844" s="7"/>
      <c r="C1844" s="3">
        <f>COUNTIF(Table1[Название организации],Table2[[#This Row],[Название организации]])</f>
        <v>0</v>
      </c>
    </row>
    <row r="1845" spans="1:3" x14ac:dyDescent="0.25">
      <c r="A1845" s="23"/>
      <c r="B1845" s="7"/>
      <c r="C1845" s="3">
        <f>COUNTIF(Table1[Название организации],Table2[[#This Row],[Название организации]])</f>
        <v>0</v>
      </c>
    </row>
    <row r="1846" spans="1:3" x14ac:dyDescent="0.25">
      <c r="A1846" s="23"/>
      <c r="B1846" s="7"/>
      <c r="C1846" s="3">
        <f>COUNTIF(Table1[Название организации],Table2[[#This Row],[Название организации]])</f>
        <v>0</v>
      </c>
    </row>
    <row r="1847" spans="1:3" x14ac:dyDescent="0.25">
      <c r="A1847" s="23"/>
      <c r="B1847" s="7"/>
      <c r="C1847" s="3">
        <f>COUNTIF(Table1[Название организации],Table2[[#This Row],[Название организации]])</f>
        <v>0</v>
      </c>
    </row>
    <row r="1848" spans="1:3" x14ac:dyDescent="0.25">
      <c r="A1848" s="23"/>
      <c r="B1848" s="7"/>
      <c r="C1848" s="3">
        <f>COUNTIF(Table1[Название организации],Table2[[#This Row],[Название организации]])</f>
        <v>0</v>
      </c>
    </row>
    <row r="1849" spans="1:3" x14ac:dyDescent="0.25">
      <c r="A1849" s="23"/>
      <c r="B1849" s="7"/>
      <c r="C1849" s="3">
        <f>COUNTIF(Table1[Название организации],Table2[[#This Row],[Название организации]])</f>
        <v>0</v>
      </c>
    </row>
    <row r="1850" spans="1:3" x14ac:dyDescent="0.25">
      <c r="A1850" s="23"/>
      <c r="B1850" s="7"/>
      <c r="C1850" s="3">
        <f>COUNTIF(Table1[Название организации],Table2[[#This Row],[Название организации]])</f>
        <v>0</v>
      </c>
    </row>
    <row r="1851" spans="1:3" x14ac:dyDescent="0.25">
      <c r="A1851" s="23"/>
      <c r="B1851" s="7"/>
      <c r="C1851" s="3">
        <f>COUNTIF(Table1[Название организации],Table2[[#This Row],[Название организации]])</f>
        <v>0</v>
      </c>
    </row>
    <row r="1852" spans="1:3" x14ac:dyDescent="0.25">
      <c r="A1852" s="23"/>
      <c r="B1852" s="7"/>
      <c r="C1852" s="3">
        <f>COUNTIF(Table1[Название организации],Table2[[#This Row],[Название организации]])</f>
        <v>0</v>
      </c>
    </row>
    <row r="1853" spans="1:3" x14ac:dyDescent="0.25">
      <c r="A1853" s="23"/>
      <c r="B1853" s="7"/>
      <c r="C1853" s="3">
        <f>COUNTIF(Table1[Название организации],Table2[[#This Row],[Название организации]])</f>
        <v>0</v>
      </c>
    </row>
    <row r="1854" spans="1:3" x14ac:dyDescent="0.25">
      <c r="A1854" s="23"/>
      <c r="B1854" s="7"/>
      <c r="C1854" s="3">
        <f>COUNTIF(Table1[Название организации],Table2[[#This Row],[Название организации]])</f>
        <v>0</v>
      </c>
    </row>
    <row r="1855" spans="1:3" x14ac:dyDescent="0.25">
      <c r="A1855" s="23"/>
      <c r="B1855" s="7"/>
      <c r="C1855" s="3">
        <f>COUNTIF(Table1[Название организации],Table2[[#This Row],[Название организации]])</f>
        <v>0</v>
      </c>
    </row>
    <row r="1856" spans="1:3" x14ac:dyDescent="0.25">
      <c r="A1856" s="23"/>
      <c r="B1856" s="7"/>
      <c r="C1856" s="3">
        <f>COUNTIF(Table1[Название организации],Table2[[#This Row],[Название организации]])</f>
        <v>0</v>
      </c>
    </row>
    <row r="1857" spans="1:3" x14ac:dyDescent="0.25">
      <c r="A1857" s="23"/>
      <c r="B1857" s="7"/>
      <c r="C1857" s="3">
        <f>COUNTIF(Table1[Название организации],Table2[[#This Row],[Название организации]])</f>
        <v>0</v>
      </c>
    </row>
    <row r="1858" spans="1:3" x14ac:dyDescent="0.25">
      <c r="A1858" s="23"/>
      <c r="B1858" s="7"/>
      <c r="C1858" s="3">
        <f>COUNTIF(Table1[Название организации],Table2[[#This Row],[Название организации]])</f>
        <v>0</v>
      </c>
    </row>
    <row r="1859" spans="1:3" x14ac:dyDescent="0.25">
      <c r="A1859" s="23"/>
      <c r="B1859" s="7"/>
      <c r="C1859" s="3">
        <f>COUNTIF(Table1[Название организации],Table2[[#This Row],[Название организации]])</f>
        <v>0</v>
      </c>
    </row>
    <row r="1860" spans="1:3" x14ac:dyDescent="0.25">
      <c r="A1860" s="23"/>
      <c r="B1860" s="7"/>
      <c r="C1860" s="3">
        <f>COUNTIF(Table1[Название организации],Table2[[#This Row],[Название организации]])</f>
        <v>0</v>
      </c>
    </row>
    <row r="1861" spans="1:3" x14ac:dyDescent="0.25">
      <c r="A1861" s="23"/>
      <c r="B1861" s="7"/>
      <c r="C1861" s="3">
        <f>COUNTIF(Table1[Название организации],Table2[[#This Row],[Название организации]])</f>
        <v>0</v>
      </c>
    </row>
    <row r="1862" spans="1:3" x14ac:dyDescent="0.25">
      <c r="A1862" s="23"/>
      <c r="B1862" s="7"/>
      <c r="C1862" s="3">
        <f>COUNTIF(Table1[Название организации],Table2[[#This Row],[Название организации]])</f>
        <v>0</v>
      </c>
    </row>
    <row r="1863" spans="1:3" x14ac:dyDescent="0.25">
      <c r="A1863" s="23"/>
      <c r="B1863" s="7"/>
      <c r="C1863" s="3">
        <f>COUNTIF(Table1[Название организации],Table2[[#This Row],[Название организации]])</f>
        <v>0</v>
      </c>
    </row>
    <row r="1864" spans="1:3" x14ac:dyDescent="0.25">
      <c r="A1864" s="23"/>
      <c r="B1864" s="7"/>
      <c r="C1864" s="3">
        <f>COUNTIF(Table1[Название организации],Table2[[#This Row],[Название организации]])</f>
        <v>0</v>
      </c>
    </row>
    <row r="1865" spans="1:3" x14ac:dyDescent="0.25">
      <c r="A1865" s="23"/>
      <c r="B1865" s="7"/>
      <c r="C1865" s="3">
        <f>COUNTIF(Table1[Название организации],Table2[[#This Row],[Название организации]])</f>
        <v>0</v>
      </c>
    </row>
    <row r="1866" spans="1:3" x14ac:dyDescent="0.25">
      <c r="A1866" s="23"/>
      <c r="B1866" s="7"/>
      <c r="C1866" s="3">
        <f>COUNTIF(Table1[Название организации],Table2[[#This Row],[Название организации]])</f>
        <v>0</v>
      </c>
    </row>
    <row r="1867" spans="1:3" x14ac:dyDescent="0.25">
      <c r="A1867" s="23"/>
      <c r="B1867" s="7"/>
      <c r="C1867" s="3">
        <f>COUNTIF(Table1[Название организации],Table2[[#This Row],[Название организации]])</f>
        <v>0</v>
      </c>
    </row>
    <row r="1868" spans="1:3" x14ac:dyDescent="0.25">
      <c r="A1868" s="23"/>
      <c r="B1868" s="7"/>
      <c r="C1868" s="3">
        <f>COUNTIF(Table1[Название организации],Table2[[#This Row],[Название организации]])</f>
        <v>0</v>
      </c>
    </row>
    <row r="1869" spans="1:3" x14ac:dyDescent="0.25">
      <c r="A1869" s="23"/>
      <c r="B1869" s="7"/>
      <c r="C1869" s="3">
        <f>COUNTIF(Table1[Название организации],Table2[[#This Row],[Название организации]])</f>
        <v>0</v>
      </c>
    </row>
    <row r="1870" spans="1:3" x14ac:dyDescent="0.25">
      <c r="A1870" s="23"/>
      <c r="B1870" s="7"/>
      <c r="C1870" s="3">
        <f>COUNTIF(Table1[Название организации],Table2[[#This Row],[Название организации]])</f>
        <v>0</v>
      </c>
    </row>
    <row r="1871" spans="1:3" x14ac:dyDescent="0.25">
      <c r="A1871" s="23"/>
      <c r="B1871" s="7"/>
      <c r="C1871" s="3">
        <f>COUNTIF(Table1[Название организации],Table2[[#This Row],[Название организации]])</f>
        <v>0</v>
      </c>
    </row>
    <row r="1872" spans="1:3" x14ac:dyDescent="0.25">
      <c r="A1872" s="23"/>
      <c r="B1872" s="7"/>
      <c r="C1872" s="3">
        <f>COUNTIF(Table1[Название организации],Table2[[#This Row],[Название организации]])</f>
        <v>0</v>
      </c>
    </row>
    <row r="1873" spans="1:3" x14ac:dyDescent="0.25">
      <c r="A1873" s="23"/>
      <c r="B1873" s="7"/>
      <c r="C1873" s="3">
        <f>COUNTIF(Table1[Название организации],Table2[[#This Row],[Название организации]])</f>
        <v>0</v>
      </c>
    </row>
    <row r="1874" spans="1:3" x14ac:dyDescent="0.25">
      <c r="A1874" s="23"/>
      <c r="B1874" s="7"/>
      <c r="C1874" s="3">
        <f>COUNTIF(Table1[Название организации],Table2[[#This Row],[Название организации]])</f>
        <v>0</v>
      </c>
    </row>
    <row r="1875" spans="1:3" x14ac:dyDescent="0.25">
      <c r="A1875" s="23"/>
      <c r="B1875" s="7"/>
      <c r="C1875" s="3">
        <f>COUNTIF(Table1[Название организации],Table2[[#This Row],[Название организации]])</f>
        <v>0</v>
      </c>
    </row>
    <row r="1876" spans="1:3" x14ac:dyDescent="0.25">
      <c r="A1876" s="23"/>
      <c r="B1876" s="7"/>
      <c r="C1876" s="3">
        <f>COUNTIF(Table1[Название организации],Table2[[#This Row],[Название организации]])</f>
        <v>0</v>
      </c>
    </row>
    <row r="1877" spans="1:3" x14ac:dyDescent="0.25">
      <c r="A1877" s="23"/>
      <c r="B1877" s="7"/>
      <c r="C1877" s="3">
        <f>COUNTIF(Table1[Название организации],Table2[[#This Row],[Название организации]])</f>
        <v>0</v>
      </c>
    </row>
    <row r="1878" spans="1:3" x14ac:dyDescent="0.25">
      <c r="A1878" s="23"/>
      <c r="B1878" s="7"/>
      <c r="C1878" s="3">
        <f>COUNTIF(Table1[Название организации],Table2[[#This Row],[Название организации]])</f>
        <v>0</v>
      </c>
    </row>
    <row r="1879" spans="1:3" x14ac:dyDescent="0.25">
      <c r="A1879" s="23"/>
      <c r="B1879" s="7"/>
      <c r="C1879" s="3">
        <f>COUNTIF(Table1[Название организации],Table2[[#This Row],[Название организации]])</f>
        <v>0</v>
      </c>
    </row>
    <row r="1880" spans="1:3" x14ac:dyDescent="0.25">
      <c r="A1880" s="23"/>
      <c r="B1880" s="7"/>
      <c r="C1880" s="3">
        <f>COUNTIF(Table1[Название организации],Table2[[#This Row],[Название организации]])</f>
        <v>0</v>
      </c>
    </row>
    <row r="1881" spans="1:3" x14ac:dyDescent="0.25">
      <c r="A1881" s="23"/>
      <c r="B1881" s="7"/>
      <c r="C1881" s="3">
        <f>COUNTIF(Table1[Название организации],Table2[[#This Row],[Название организации]])</f>
        <v>0</v>
      </c>
    </row>
    <row r="1882" spans="1:3" x14ac:dyDescent="0.25">
      <c r="A1882" s="23"/>
      <c r="B1882" s="7"/>
      <c r="C1882" s="3">
        <f>COUNTIF(Table1[Название организации],Table2[[#This Row],[Название организации]])</f>
        <v>0</v>
      </c>
    </row>
    <row r="1883" spans="1:3" x14ac:dyDescent="0.25">
      <c r="A1883" s="23"/>
      <c r="B1883" s="7"/>
      <c r="C1883" s="3">
        <f>COUNTIF(Table1[Название организации],Table2[[#This Row],[Название организации]])</f>
        <v>0</v>
      </c>
    </row>
    <row r="1884" spans="1:3" x14ac:dyDescent="0.25">
      <c r="A1884" s="23"/>
      <c r="B1884" s="7"/>
      <c r="C1884" s="3">
        <f>COUNTIF(Table1[Название организации],Table2[[#This Row],[Название организации]])</f>
        <v>0</v>
      </c>
    </row>
    <row r="1885" spans="1:3" x14ac:dyDescent="0.25">
      <c r="A1885" s="23"/>
      <c r="B1885" s="7"/>
      <c r="C1885" s="3">
        <f>COUNTIF(Table1[Название организации],Table2[[#This Row],[Название организации]])</f>
        <v>0</v>
      </c>
    </row>
    <row r="1886" spans="1:3" x14ac:dyDescent="0.25">
      <c r="A1886" s="23"/>
      <c r="B1886" s="7"/>
      <c r="C1886" s="3">
        <f>COUNTIF(Table1[Название организации],Table2[[#This Row],[Название организации]])</f>
        <v>0</v>
      </c>
    </row>
    <row r="1887" spans="1:3" x14ac:dyDescent="0.25">
      <c r="A1887" s="23"/>
      <c r="B1887" s="7"/>
      <c r="C1887" s="3">
        <f>COUNTIF(Table1[Название организации],Table2[[#This Row],[Название организации]])</f>
        <v>0</v>
      </c>
    </row>
    <row r="1888" spans="1:3" x14ac:dyDescent="0.25">
      <c r="A1888" s="23"/>
      <c r="B1888" s="7"/>
      <c r="C1888" s="3">
        <f>COUNTIF(Table1[Название организации],Table2[[#This Row],[Название организации]])</f>
        <v>0</v>
      </c>
    </row>
    <row r="1889" spans="1:3" x14ac:dyDescent="0.25">
      <c r="A1889" s="23"/>
      <c r="B1889" s="7"/>
      <c r="C1889" s="3">
        <f>COUNTIF(Table1[Название организации],Table2[[#This Row],[Название организации]])</f>
        <v>0</v>
      </c>
    </row>
    <row r="1890" spans="1:3" x14ac:dyDescent="0.25">
      <c r="A1890" s="23"/>
      <c r="B1890" s="7"/>
      <c r="C1890" s="3">
        <f>COUNTIF(Table1[Название организации],Table2[[#This Row],[Название организации]])</f>
        <v>0</v>
      </c>
    </row>
    <row r="1891" spans="1:3" x14ac:dyDescent="0.25">
      <c r="A1891" s="23"/>
      <c r="B1891" s="7"/>
      <c r="C1891" s="3">
        <f>COUNTIF(Table1[Название организации],Table2[[#This Row],[Название организации]])</f>
        <v>0</v>
      </c>
    </row>
    <row r="1892" spans="1:3" x14ac:dyDescent="0.25">
      <c r="A1892" s="23"/>
      <c r="B1892" s="7"/>
      <c r="C1892" s="3">
        <f>COUNTIF(Table1[Название организации],Table2[[#This Row],[Название организации]])</f>
        <v>0</v>
      </c>
    </row>
    <row r="1893" spans="1:3" x14ac:dyDescent="0.25">
      <c r="A1893" s="23"/>
      <c r="B1893" s="7"/>
      <c r="C1893" s="3">
        <f>COUNTIF(Table1[Название организации],Table2[[#This Row],[Название организации]])</f>
        <v>0</v>
      </c>
    </row>
    <row r="1894" spans="1:3" x14ac:dyDescent="0.25">
      <c r="A1894" s="23"/>
      <c r="B1894" s="7"/>
      <c r="C1894" s="3">
        <f>COUNTIF(Table1[Название организации],Table2[[#This Row],[Название организации]])</f>
        <v>0</v>
      </c>
    </row>
    <row r="1895" spans="1:3" x14ac:dyDescent="0.25">
      <c r="A1895" s="23"/>
      <c r="B1895" s="7"/>
      <c r="C1895" s="3">
        <f>COUNTIF(Table1[Название организации],Table2[[#This Row],[Название организации]])</f>
        <v>0</v>
      </c>
    </row>
    <row r="1896" spans="1:3" x14ac:dyDescent="0.25">
      <c r="A1896" s="23"/>
      <c r="B1896" s="7"/>
      <c r="C1896" s="3">
        <f>COUNTIF(Table1[Название организации],Table2[[#This Row],[Название организации]])</f>
        <v>0</v>
      </c>
    </row>
    <row r="1897" spans="1:3" x14ac:dyDescent="0.25">
      <c r="A1897" s="23"/>
      <c r="B1897" s="7"/>
      <c r="C1897" s="3">
        <f>COUNTIF(Table1[Название организации],Table2[[#This Row],[Название организации]])</f>
        <v>0</v>
      </c>
    </row>
    <row r="1898" spans="1:3" x14ac:dyDescent="0.25">
      <c r="A1898" s="23"/>
      <c r="B1898" s="7"/>
      <c r="C1898" s="3">
        <f>COUNTIF(Table1[Название организации],Table2[[#This Row],[Название организации]])</f>
        <v>0</v>
      </c>
    </row>
    <row r="1899" spans="1:3" x14ac:dyDescent="0.25">
      <c r="A1899" s="23"/>
      <c r="B1899" s="7"/>
      <c r="C1899" s="3">
        <f>COUNTIF(Table1[Название организации],Table2[[#This Row],[Название организации]])</f>
        <v>0</v>
      </c>
    </row>
    <row r="1900" spans="1:3" x14ac:dyDescent="0.25">
      <c r="A1900" s="23"/>
      <c r="B1900" s="7"/>
      <c r="C1900" s="3">
        <f>COUNTIF(Table1[Название организации],Table2[[#This Row],[Название организации]])</f>
        <v>0</v>
      </c>
    </row>
    <row r="1901" spans="1:3" x14ac:dyDescent="0.25">
      <c r="A1901" s="23"/>
      <c r="B1901" s="7"/>
      <c r="C1901" s="3">
        <f>COUNTIF(Table1[Название организации],Table2[[#This Row],[Название организации]])</f>
        <v>0</v>
      </c>
    </row>
    <row r="1902" spans="1:3" x14ac:dyDescent="0.25">
      <c r="A1902" s="23"/>
      <c r="B1902" s="7"/>
      <c r="C1902" s="3">
        <f>COUNTIF(Table1[Название организации],Table2[[#This Row],[Название организации]])</f>
        <v>0</v>
      </c>
    </row>
    <row r="1903" spans="1:3" x14ac:dyDescent="0.25">
      <c r="A1903" s="23"/>
      <c r="B1903" s="7"/>
      <c r="C1903" s="3">
        <f>COUNTIF(Table1[Название организации],Table2[[#This Row],[Название организации]])</f>
        <v>0</v>
      </c>
    </row>
    <row r="1904" spans="1:3" x14ac:dyDescent="0.25">
      <c r="A1904" s="23"/>
      <c r="B1904" s="7"/>
      <c r="C1904" s="3">
        <f>COUNTIF(Table1[Название организации],Table2[[#This Row],[Название организации]])</f>
        <v>0</v>
      </c>
    </row>
    <row r="1905" spans="1:3" x14ac:dyDescent="0.25">
      <c r="A1905" s="23"/>
      <c r="B1905" s="7"/>
      <c r="C1905" s="3">
        <f>COUNTIF(Table1[Название организации],Table2[[#This Row],[Название организации]])</f>
        <v>0</v>
      </c>
    </row>
    <row r="1906" spans="1:3" x14ac:dyDescent="0.25">
      <c r="A1906" s="23"/>
      <c r="B1906" s="7"/>
      <c r="C1906" s="3">
        <f>COUNTIF(Table1[Название организации],Table2[[#This Row],[Название организации]])</f>
        <v>0</v>
      </c>
    </row>
    <row r="1907" spans="1:3" x14ac:dyDescent="0.25">
      <c r="A1907" s="23"/>
      <c r="B1907" s="7"/>
      <c r="C1907" s="3">
        <f>COUNTIF(Table1[Название организации],Table2[[#This Row],[Название организации]])</f>
        <v>0</v>
      </c>
    </row>
    <row r="1908" spans="1:3" x14ac:dyDescent="0.25">
      <c r="A1908" s="23"/>
      <c r="B1908" s="7"/>
      <c r="C1908" s="3">
        <f>COUNTIF(Table1[Название организации],Table2[[#This Row],[Название организации]])</f>
        <v>0</v>
      </c>
    </row>
    <row r="1909" spans="1:3" x14ac:dyDescent="0.25">
      <c r="A1909" s="23"/>
      <c r="B1909" s="7"/>
      <c r="C1909" s="3">
        <f>COUNTIF(Table1[Название организации],Table2[[#This Row],[Название организации]])</f>
        <v>0</v>
      </c>
    </row>
    <row r="1910" spans="1:3" x14ac:dyDescent="0.25">
      <c r="A1910" s="23"/>
      <c r="B1910" s="7"/>
      <c r="C1910" s="3">
        <f>COUNTIF(Table1[Название организации],Table2[[#This Row],[Название организации]])</f>
        <v>0</v>
      </c>
    </row>
    <row r="1911" spans="1:3" x14ac:dyDescent="0.25">
      <c r="A1911" s="23"/>
      <c r="B1911" s="7"/>
      <c r="C1911" s="3">
        <f>COUNTIF(Table1[Название организации],Table2[[#This Row],[Название организации]])</f>
        <v>0</v>
      </c>
    </row>
    <row r="1912" spans="1:3" x14ac:dyDescent="0.25">
      <c r="A1912" s="23"/>
      <c r="B1912" s="7"/>
      <c r="C1912" s="3">
        <f>COUNTIF(Table1[Название организации],Table2[[#This Row],[Название организации]])</f>
        <v>0</v>
      </c>
    </row>
    <row r="1913" spans="1:3" x14ac:dyDescent="0.25">
      <c r="A1913" s="23"/>
      <c r="B1913" s="7"/>
      <c r="C1913" s="3">
        <f>COUNTIF(Table1[Название организации],Table2[[#This Row],[Название организации]])</f>
        <v>0</v>
      </c>
    </row>
    <row r="1914" spans="1:3" x14ac:dyDescent="0.25">
      <c r="A1914" s="23"/>
      <c r="B1914" s="7"/>
      <c r="C1914" s="3">
        <f>COUNTIF(Table1[Название организации],Table2[[#This Row],[Название организации]])</f>
        <v>0</v>
      </c>
    </row>
    <row r="1915" spans="1:3" x14ac:dyDescent="0.25">
      <c r="A1915" s="23"/>
      <c r="B1915" s="7"/>
      <c r="C1915" s="3">
        <f>COUNTIF(Table1[Название организации],Table2[[#This Row],[Название организации]])</f>
        <v>0</v>
      </c>
    </row>
    <row r="1916" spans="1:3" x14ac:dyDescent="0.25">
      <c r="A1916" s="23"/>
      <c r="B1916" s="7"/>
      <c r="C1916" s="3">
        <f>COUNTIF(Table1[Название организации],Table2[[#This Row],[Название организации]])</f>
        <v>0</v>
      </c>
    </row>
    <row r="1917" spans="1:3" x14ac:dyDescent="0.25">
      <c r="A1917" s="23"/>
      <c r="B1917" s="7"/>
      <c r="C1917" s="3">
        <f>COUNTIF(Table1[Название организации],Table2[[#This Row],[Название организации]])</f>
        <v>0</v>
      </c>
    </row>
    <row r="1918" spans="1:3" x14ac:dyDescent="0.25">
      <c r="A1918" s="23"/>
      <c r="B1918" s="7"/>
      <c r="C1918" s="3">
        <f>COUNTIF(Table1[Название организации],Table2[[#This Row],[Название организации]])</f>
        <v>0</v>
      </c>
    </row>
    <row r="1919" spans="1:3" x14ac:dyDescent="0.25">
      <c r="A1919" s="23"/>
      <c r="B1919" s="7"/>
      <c r="C1919" s="3">
        <f>COUNTIF(Table1[Название организации],Table2[[#This Row],[Название организации]])</f>
        <v>0</v>
      </c>
    </row>
    <row r="1920" spans="1:3" x14ac:dyDescent="0.25">
      <c r="A1920" s="23"/>
      <c r="B1920" s="7"/>
      <c r="C1920" s="3">
        <f>COUNTIF(Table1[Название организации],Table2[[#This Row],[Название организации]])</f>
        <v>0</v>
      </c>
    </row>
    <row r="1921" spans="1:3" x14ac:dyDescent="0.25">
      <c r="A1921" s="23"/>
      <c r="B1921" s="7"/>
      <c r="C1921" s="3">
        <f>COUNTIF(Table1[Название организации],Table2[[#This Row],[Название организации]])</f>
        <v>0</v>
      </c>
    </row>
    <row r="1922" spans="1:3" x14ac:dyDescent="0.25">
      <c r="A1922" s="23"/>
      <c r="B1922" s="7"/>
      <c r="C1922" s="3">
        <f>COUNTIF(Table1[Название организации],Table2[[#This Row],[Название организации]])</f>
        <v>0</v>
      </c>
    </row>
    <row r="1923" spans="1:3" x14ac:dyDescent="0.25">
      <c r="A1923" s="23"/>
      <c r="B1923" s="7"/>
      <c r="C1923" s="3">
        <f>COUNTIF(Table1[Название организации],Table2[[#This Row],[Название организации]])</f>
        <v>0</v>
      </c>
    </row>
    <row r="1924" spans="1:3" x14ac:dyDescent="0.25">
      <c r="A1924" s="23"/>
      <c r="B1924" s="7"/>
      <c r="C1924" s="3">
        <f>COUNTIF(Table1[Название организации],Table2[[#This Row],[Название организации]])</f>
        <v>0</v>
      </c>
    </row>
    <row r="1925" spans="1:3" x14ac:dyDescent="0.25">
      <c r="A1925" s="23"/>
      <c r="B1925" s="7"/>
      <c r="C1925" s="3">
        <f>COUNTIF(Table1[Название организации],Table2[[#This Row],[Название организации]])</f>
        <v>0</v>
      </c>
    </row>
    <row r="1926" spans="1:3" x14ac:dyDescent="0.25">
      <c r="A1926" s="23"/>
      <c r="B1926" s="7"/>
      <c r="C1926" s="3">
        <f>COUNTIF(Table1[Название организации],Table2[[#This Row],[Название организации]])</f>
        <v>0</v>
      </c>
    </row>
    <row r="1927" spans="1:3" x14ac:dyDescent="0.25">
      <c r="A1927" s="23"/>
      <c r="B1927" s="7"/>
      <c r="C1927" s="3">
        <f>COUNTIF(Table1[Название организации],Table2[[#This Row],[Название организации]])</f>
        <v>0</v>
      </c>
    </row>
    <row r="1928" spans="1:3" x14ac:dyDescent="0.25">
      <c r="A1928" s="23"/>
      <c r="B1928" s="7"/>
      <c r="C1928" s="3">
        <f>COUNTIF(Table1[Название организации],Table2[[#This Row],[Название организации]])</f>
        <v>0</v>
      </c>
    </row>
    <row r="1929" spans="1:3" x14ac:dyDescent="0.25">
      <c r="A1929" s="23"/>
      <c r="B1929" s="7"/>
      <c r="C1929" s="3">
        <f>COUNTIF(Table1[Название организации],Table2[[#This Row],[Название организации]])</f>
        <v>0</v>
      </c>
    </row>
    <row r="1930" spans="1:3" x14ac:dyDescent="0.25">
      <c r="A1930" s="23"/>
      <c r="B1930" s="7"/>
      <c r="C1930" s="3">
        <f>COUNTIF(Table1[Название организации],Table2[[#This Row],[Название организации]])</f>
        <v>0</v>
      </c>
    </row>
    <row r="1931" spans="1:3" x14ac:dyDescent="0.25">
      <c r="A1931" s="23"/>
      <c r="B1931" s="7"/>
      <c r="C1931" s="3">
        <f>COUNTIF(Table1[Название организации],Table2[[#This Row],[Название организации]])</f>
        <v>0</v>
      </c>
    </row>
    <row r="1932" spans="1:3" x14ac:dyDescent="0.25">
      <c r="A1932" s="23"/>
      <c r="B1932" s="7"/>
      <c r="C1932" s="3">
        <f>COUNTIF(Table1[Название организации],Table2[[#This Row],[Название организации]])</f>
        <v>0</v>
      </c>
    </row>
    <row r="1933" spans="1:3" x14ac:dyDescent="0.25">
      <c r="A1933" s="23"/>
      <c r="B1933" s="7"/>
      <c r="C1933" s="3">
        <f>COUNTIF(Table1[Название организации],Table2[[#This Row],[Название организации]])</f>
        <v>0</v>
      </c>
    </row>
    <row r="1934" spans="1:3" x14ac:dyDescent="0.25">
      <c r="A1934" s="23"/>
      <c r="B1934" s="7"/>
      <c r="C1934" s="3">
        <f>COUNTIF(Table1[Название организации],Table2[[#This Row],[Название организации]])</f>
        <v>0</v>
      </c>
    </row>
    <row r="1935" spans="1:3" x14ac:dyDescent="0.25">
      <c r="A1935" s="23"/>
      <c r="B1935" s="7"/>
      <c r="C1935" s="3">
        <f>COUNTIF(Table1[Название организации],Table2[[#This Row],[Название организации]])</f>
        <v>0</v>
      </c>
    </row>
    <row r="1936" spans="1:3" x14ac:dyDescent="0.25">
      <c r="A1936" s="23"/>
      <c r="B1936" s="7"/>
      <c r="C1936" s="3">
        <f>COUNTIF(Table1[Название организации],Table2[[#This Row],[Название организации]])</f>
        <v>0</v>
      </c>
    </row>
    <row r="1937" spans="1:3" x14ac:dyDescent="0.25">
      <c r="A1937" s="23"/>
      <c r="B1937" s="7"/>
      <c r="C1937" s="3">
        <f>COUNTIF(Table1[Название организации],Table2[[#This Row],[Название организации]])</f>
        <v>0</v>
      </c>
    </row>
    <row r="1938" spans="1:3" x14ac:dyDescent="0.25">
      <c r="A1938" s="23"/>
      <c r="B1938" s="7"/>
      <c r="C1938" s="3">
        <f>COUNTIF(Table1[Название организации],Table2[[#This Row],[Название организации]])</f>
        <v>0</v>
      </c>
    </row>
    <row r="1939" spans="1:3" x14ac:dyDescent="0.25">
      <c r="A1939" s="23"/>
      <c r="B1939" s="7"/>
      <c r="C1939" s="3">
        <f>COUNTIF(Table1[Название организации],Table2[[#This Row],[Название организации]])</f>
        <v>0</v>
      </c>
    </row>
    <row r="1940" spans="1:3" x14ac:dyDescent="0.25">
      <c r="A1940" s="23"/>
      <c r="B1940" s="7"/>
      <c r="C1940" s="3">
        <f>COUNTIF(Table1[Название организации],Table2[[#This Row],[Название организации]])</f>
        <v>0</v>
      </c>
    </row>
    <row r="1941" spans="1:3" x14ac:dyDescent="0.25">
      <c r="A1941" s="23"/>
      <c r="B1941" s="7"/>
      <c r="C1941" s="3">
        <f>COUNTIF(Table1[Название организации],Table2[[#This Row],[Название организации]])</f>
        <v>0</v>
      </c>
    </row>
    <row r="1942" spans="1:3" x14ac:dyDescent="0.25">
      <c r="A1942" s="23"/>
      <c r="B1942" s="7"/>
      <c r="C1942" s="3">
        <f>COUNTIF(Table1[Название организации],Table2[[#This Row],[Название организации]])</f>
        <v>0</v>
      </c>
    </row>
    <row r="1943" spans="1:3" x14ac:dyDescent="0.25">
      <c r="A1943" s="23"/>
      <c r="B1943" s="7"/>
      <c r="C1943" s="3">
        <f>COUNTIF(Table1[Название организации],Table2[[#This Row],[Название организации]])</f>
        <v>0</v>
      </c>
    </row>
    <row r="1944" spans="1:3" x14ac:dyDescent="0.25">
      <c r="A1944" s="23"/>
      <c r="B1944" s="7"/>
      <c r="C1944" s="3">
        <f>COUNTIF(Table1[Название организации],Table2[[#This Row],[Название организации]])</f>
        <v>0</v>
      </c>
    </row>
    <row r="1945" spans="1:3" x14ac:dyDescent="0.25">
      <c r="A1945" s="23"/>
      <c r="B1945" s="7"/>
      <c r="C1945" s="3">
        <f>COUNTIF(Table1[Название организации],Table2[[#This Row],[Название организации]])</f>
        <v>0</v>
      </c>
    </row>
    <row r="1946" spans="1:3" x14ac:dyDescent="0.25">
      <c r="A1946" s="23"/>
      <c r="B1946" s="7"/>
      <c r="C1946" s="3">
        <f>COUNTIF(Table1[Название организации],Table2[[#This Row],[Название организации]])</f>
        <v>0</v>
      </c>
    </row>
    <row r="1947" spans="1:3" x14ac:dyDescent="0.25">
      <c r="A1947" s="23"/>
      <c r="B1947" s="7"/>
      <c r="C1947" s="3">
        <f>COUNTIF(Table1[Название организации],Table2[[#This Row],[Название организации]])</f>
        <v>0</v>
      </c>
    </row>
    <row r="1948" spans="1:3" x14ac:dyDescent="0.25">
      <c r="A1948" s="23"/>
      <c r="B1948" s="7"/>
      <c r="C1948" s="3">
        <f>COUNTIF(Table1[Название организации],Table2[[#This Row],[Название организации]])</f>
        <v>0</v>
      </c>
    </row>
    <row r="1949" spans="1:3" x14ac:dyDescent="0.25">
      <c r="A1949" s="23"/>
      <c r="B1949" s="7"/>
      <c r="C1949" s="3">
        <f>COUNTIF(Table1[Название организации],Table2[[#This Row],[Название организации]])</f>
        <v>0</v>
      </c>
    </row>
    <row r="1950" spans="1:3" x14ac:dyDescent="0.25">
      <c r="A1950" s="23"/>
      <c r="B1950" s="7"/>
      <c r="C1950" s="3">
        <f>COUNTIF(Table1[Название организации],Table2[[#This Row],[Название организации]])</f>
        <v>0</v>
      </c>
    </row>
    <row r="1951" spans="1:3" x14ac:dyDescent="0.25">
      <c r="A1951" s="23"/>
      <c r="B1951" s="7"/>
      <c r="C1951" s="3">
        <f>COUNTIF(Table1[Название организации],Table2[[#This Row],[Название организации]])</f>
        <v>0</v>
      </c>
    </row>
    <row r="1952" spans="1:3" x14ac:dyDescent="0.25">
      <c r="A1952" s="23"/>
      <c r="B1952" s="7"/>
      <c r="C1952" s="3">
        <f>COUNTIF(Table1[Название организации],Table2[[#This Row],[Название организации]])</f>
        <v>0</v>
      </c>
    </row>
    <row r="1953" spans="1:3" x14ac:dyDescent="0.25">
      <c r="A1953" s="23"/>
      <c r="B1953" s="7"/>
      <c r="C1953" s="3">
        <f>COUNTIF(Table1[Название организации],Table2[[#This Row],[Название организации]])</f>
        <v>0</v>
      </c>
    </row>
    <row r="1954" spans="1:3" x14ac:dyDescent="0.25">
      <c r="A1954" s="23"/>
      <c r="B1954" s="7"/>
      <c r="C1954" s="3">
        <f>COUNTIF(Table1[Название организации],Table2[[#This Row],[Название организации]])</f>
        <v>0</v>
      </c>
    </row>
    <row r="1955" spans="1:3" x14ac:dyDescent="0.25">
      <c r="A1955" s="23"/>
      <c r="B1955" s="7"/>
      <c r="C1955" s="3">
        <f>COUNTIF(Table1[Название организации],Table2[[#This Row],[Название организации]])</f>
        <v>0</v>
      </c>
    </row>
    <row r="1956" spans="1:3" x14ac:dyDescent="0.25">
      <c r="A1956" s="23"/>
      <c r="B1956" s="7"/>
      <c r="C1956" s="3">
        <f>COUNTIF(Table1[Название организации],Table2[[#This Row],[Название организации]])</f>
        <v>0</v>
      </c>
    </row>
    <row r="1957" spans="1:3" x14ac:dyDescent="0.25">
      <c r="A1957" s="23"/>
      <c r="B1957" s="7"/>
      <c r="C1957" s="3">
        <f>COUNTIF(Table1[Название организации],Table2[[#This Row],[Название организации]])</f>
        <v>0</v>
      </c>
    </row>
    <row r="1958" spans="1:3" x14ac:dyDescent="0.25">
      <c r="A1958" s="23"/>
      <c r="B1958" s="7"/>
      <c r="C1958" s="3">
        <f>COUNTIF(Table1[Название организации],Table2[[#This Row],[Название организации]])</f>
        <v>0</v>
      </c>
    </row>
    <row r="1959" spans="1:3" x14ac:dyDescent="0.25">
      <c r="A1959" s="23"/>
      <c r="B1959" s="7"/>
      <c r="C1959" s="3">
        <f>COUNTIF(Table1[Название организации],Table2[[#This Row],[Название организации]])</f>
        <v>0</v>
      </c>
    </row>
    <row r="1960" spans="1:3" x14ac:dyDescent="0.25">
      <c r="A1960" s="23"/>
      <c r="B1960" s="7"/>
      <c r="C1960" s="3">
        <f>COUNTIF(Table1[Название организации],Table2[[#This Row],[Название организации]])</f>
        <v>0</v>
      </c>
    </row>
    <row r="1961" spans="1:3" x14ac:dyDescent="0.25">
      <c r="A1961" s="23"/>
      <c r="B1961" s="7"/>
      <c r="C1961" s="3">
        <f>COUNTIF(Table1[Название организации],Table2[[#This Row],[Название организации]])</f>
        <v>0</v>
      </c>
    </row>
    <row r="1962" spans="1:3" x14ac:dyDescent="0.25">
      <c r="A1962" s="23"/>
      <c r="B1962" s="7"/>
      <c r="C1962" s="3">
        <f>COUNTIF(Table1[Название организации],Table2[[#This Row],[Название организации]])</f>
        <v>0</v>
      </c>
    </row>
    <row r="1963" spans="1:3" x14ac:dyDescent="0.25">
      <c r="A1963" s="23"/>
      <c r="B1963" s="7"/>
      <c r="C1963" s="3">
        <f>COUNTIF(Table1[Название организации],Table2[[#This Row],[Название организации]])</f>
        <v>0</v>
      </c>
    </row>
    <row r="1964" spans="1:3" x14ac:dyDescent="0.25">
      <c r="A1964" s="23"/>
      <c r="B1964" s="7"/>
      <c r="C1964" s="3">
        <f>COUNTIF(Table1[Название организации],Table2[[#This Row],[Название организации]])</f>
        <v>0</v>
      </c>
    </row>
    <row r="1965" spans="1:3" x14ac:dyDescent="0.25">
      <c r="A1965" s="23"/>
      <c r="B1965" s="7"/>
      <c r="C1965" s="3">
        <f>COUNTIF(Table1[Название организации],Table2[[#This Row],[Название организации]])</f>
        <v>0</v>
      </c>
    </row>
    <row r="1966" spans="1:3" x14ac:dyDescent="0.25">
      <c r="A1966" s="23"/>
      <c r="B1966" s="7"/>
      <c r="C1966" s="3">
        <f>COUNTIF(Table1[Название организации],Table2[[#This Row],[Название организации]])</f>
        <v>0</v>
      </c>
    </row>
    <row r="1967" spans="1:3" x14ac:dyDescent="0.25">
      <c r="A1967" s="23"/>
      <c r="B1967" s="7"/>
      <c r="C1967" s="3">
        <f>COUNTIF(Table1[Название организации],Table2[[#This Row],[Название организации]])</f>
        <v>0</v>
      </c>
    </row>
    <row r="1968" spans="1:3" x14ac:dyDescent="0.25">
      <c r="A1968" s="23"/>
      <c r="B1968" s="7"/>
      <c r="C1968" s="3">
        <f>COUNTIF(Table1[Название организации],Table2[[#This Row],[Название организации]])</f>
        <v>0</v>
      </c>
    </row>
    <row r="1969" spans="1:3" x14ac:dyDescent="0.25">
      <c r="A1969" s="23"/>
      <c r="B1969" s="7"/>
      <c r="C1969" s="3">
        <f>COUNTIF(Table1[Название организации],Table2[[#This Row],[Название организации]])</f>
        <v>0</v>
      </c>
    </row>
    <row r="1970" spans="1:3" x14ac:dyDescent="0.25">
      <c r="A1970" s="23"/>
      <c r="B1970" s="7"/>
      <c r="C1970" s="3">
        <f>COUNTIF(Table1[Название организации],Table2[[#This Row],[Название организации]])</f>
        <v>0</v>
      </c>
    </row>
    <row r="1971" spans="1:3" x14ac:dyDescent="0.25">
      <c r="A1971" s="23"/>
      <c r="B1971" s="7"/>
      <c r="C1971" s="3">
        <f>COUNTIF(Table1[Название организации],Table2[[#This Row],[Название организации]])</f>
        <v>0</v>
      </c>
    </row>
    <row r="1972" spans="1:3" x14ac:dyDescent="0.25">
      <c r="A1972" s="23"/>
      <c r="B1972" s="7"/>
      <c r="C1972" s="3">
        <f>COUNTIF(Table1[Название организации],Table2[[#This Row],[Название организации]])</f>
        <v>0</v>
      </c>
    </row>
    <row r="1973" spans="1:3" x14ac:dyDescent="0.25">
      <c r="A1973" s="23"/>
      <c r="B1973" s="7"/>
      <c r="C1973" s="3">
        <f>COUNTIF(Table1[Название организации],Table2[[#This Row],[Название организации]])</f>
        <v>0</v>
      </c>
    </row>
    <row r="1974" spans="1:3" x14ac:dyDescent="0.25">
      <c r="A1974" s="23"/>
      <c r="B1974" s="7"/>
      <c r="C1974" s="3">
        <f>COUNTIF(Table1[Название организации],Table2[[#This Row],[Название организации]])</f>
        <v>0</v>
      </c>
    </row>
    <row r="1975" spans="1:3" x14ac:dyDescent="0.25">
      <c r="A1975" s="23"/>
      <c r="B1975" s="7"/>
      <c r="C1975" s="3">
        <f>COUNTIF(Table1[Название организации],Table2[[#This Row],[Название организации]])</f>
        <v>0</v>
      </c>
    </row>
    <row r="1976" spans="1:3" x14ac:dyDescent="0.25">
      <c r="A1976" s="23"/>
      <c r="B1976" s="7"/>
      <c r="C1976" s="3">
        <f>COUNTIF(Table1[Название организации],Table2[[#This Row],[Название организации]])</f>
        <v>0</v>
      </c>
    </row>
    <row r="1977" spans="1:3" x14ac:dyDescent="0.25">
      <c r="A1977" s="23"/>
      <c r="B1977" s="7"/>
      <c r="C1977" s="3">
        <f>COUNTIF(Table1[Название организации],Table2[[#This Row],[Название организации]])</f>
        <v>0</v>
      </c>
    </row>
    <row r="1978" spans="1:3" x14ac:dyDescent="0.25">
      <c r="A1978" s="23"/>
      <c r="B1978" s="7"/>
      <c r="C1978" s="3">
        <f>COUNTIF(Table1[Название организации],Table2[[#This Row],[Название организации]])</f>
        <v>0</v>
      </c>
    </row>
    <row r="1979" spans="1:3" x14ac:dyDescent="0.25">
      <c r="A1979" s="23"/>
      <c r="B1979" s="7"/>
      <c r="C1979" s="3">
        <f>COUNTIF(Table1[Название организации],Table2[[#This Row],[Название организации]])</f>
        <v>0</v>
      </c>
    </row>
    <row r="1980" spans="1:3" x14ac:dyDescent="0.25">
      <c r="A1980" s="23"/>
      <c r="B1980" s="7"/>
      <c r="C1980" s="3">
        <f>COUNTIF(Table1[Название организации],Table2[[#This Row],[Название организации]])</f>
        <v>0</v>
      </c>
    </row>
    <row r="1981" spans="1:3" x14ac:dyDescent="0.25">
      <c r="A1981" s="23"/>
      <c r="B1981" s="7"/>
      <c r="C1981" s="3">
        <f>COUNTIF(Table1[Название организации],Table2[[#This Row],[Название организации]])</f>
        <v>0</v>
      </c>
    </row>
    <row r="1982" spans="1:3" x14ac:dyDescent="0.25">
      <c r="A1982" s="23"/>
      <c r="B1982" s="7"/>
      <c r="C1982" s="3">
        <f>COUNTIF(Table1[Название организации],Table2[[#This Row],[Название организации]])</f>
        <v>0</v>
      </c>
    </row>
    <row r="1983" spans="1:3" x14ac:dyDescent="0.25">
      <c r="A1983" s="23"/>
      <c r="B1983" s="7"/>
      <c r="C1983" s="3">
        <f>COUNTIF(Table1[Название организации],Table2[[#This Row],[Название организации]])</f>
        <v>0</v>
      </c>
    </row>
    <row r="1984" spans="1:3" x14ac:dyDescent="0.25">
      <c r="A1984" s="23"/>
      <c r="B1984" s="7"/>
      <c r="C1984" s="3">
        <f>COUNTIF(Table1[Название организации],Table2[[#This Row],[Название организации]])</f>
        <v>0</v>
      </c>
    </row>
    <row r="1985" spans="1:3" x14ac:dyDescent="0.25">
      <c r="A1985" s="23"/>
      <c r="B1985" s="7"/>
      <c r="C1985" s="3">
        <f>COUNTIF(Table1[Название организации],Table2[[#This Row],[Название организации]])</f>
        <v>0</v>
      </c>
    </row>
    <row r="1986" spans="1:3" x14ac:dyDescent="0.25">
      <c r="A1986" s="23"/>
      <c r="B1986" s="7"/>
      <c r="C1986" s="3">
        <f>COUNTIF(Table1[Название организации],Table2[[#This Row],[Название организации]])</f>
        <v>0</v>
      </c>
    </row>
    <row r="1987" spans="1:3" x14ac:dyDescent="0.25">
      <c r="A1987" s="23"/>
      <c r="B1987" s="7"/>
      <c r="C1987" s="3">
        <f>COUNTIF(Table1[Название организации],Table2[[#This Row],[Название организации]])</f>
        <v>0</v>
      </c>
    </row>
    <row r="1988" spans="1:3" x14ac:dyDescent="0.25">
      <c r="A1988" s="23"/>
      <c r="B1988" s="7"/>
      <c r="C1988" s="3">
        <f>COUNTIF(Table1[Название организации],Table2[[#This Row],[Название организации]])</f>
        <v>0</v>
      </c>
    </row>
    <row r="1989" spans="1:3" x14ac:dyDescent="0.25">
      <c r="A1989" s="23"/>
      <c r="B1989" s="7"/>
      <c r="C1989" s="3">
        <f>COUNTIF(Table1[Название организации],Table2[[#This Row],[Название организации]])</f>
        <v>0</v>
      </c>
    </row>
    <row r="1990" spans="1:3" x14ac:dyDescent="0.25">
      <c r="A1990" s="23"/>
      <c r="B1990" s="7"/>
      <c r="C1990" s="3">
        <f>COUNTIF(Table1[Название организации],Table2[[#This Row],[Название организации]])</f>
        <v>0</v>
      </c>
    </row>
    <row r="1991" spans="1:3" x14ac:dyDescent="0.25">
      <c r="A1991" s="23"/>
      <c r="B1991" s="7"/>
      <c r="C1991" s="3">
        <f>COUNTIF(Table1[Название организации],Table2[[#This Row],[Название организации]])</f>
        <v>0</v>
      </c>
    </row>
    <row r="1992" spans="1:3" x14ac:dyDescent="0.25">
      <c r="A1992" s="23"/>
      <c r="B1992" s="7"/>
      <c r="C1992" s="3">
        <f>COUNTIF(Table1[Название организации],Table2[[#This Row],[Название организации]])</f>
        <v>0</v>
      </c>
    </row>
    <row r="1993" spans="1:3" x14ac:dyDescent="0.25">
      <c r="A1993" s="23"/>
      <c r="B1993" s="7"/>
      <c r="C1993" s="3">
        <f>COUNTIF(Table1[Название организации],Table2[[#This Row],[Название организации]])</f>
        <v>0</v>
      </c>
    </row>
    <row r="1994" spans="1:3" x14ac:dyDescent="0.25">
      <c r="A1994" s="23"/>
      <c r="B1994" s="7"/>
      <c r="C1994" s="3">
        <f>COUNTIF(Table1[Название организации],Table2[[#This Row],[Название организации]])</f>
        <v>0</v>
      </c>
    </row>
    <row r="1995" spans="1:3" x14ac:dyDescent="0.25">
      <c r="A1995" s="23"/>
      <c r="B1995" s="7"/>
      <c r="C1995" s="3">
        <f>COUNTIF(Table1[Название организации],Table2[[#This Row],[Название организации]])</f>
        <v>0</v>
      </c>
    </row>
    <row r="1996" spans="1:3" x14ac:dyDescent="0.25">
      <c r="A1996" s="23"/>
      <c r="B1996" s="7"/>
      <c r="C1996" s="3">
        <f>COUNTIF(Table1[Название организации],Table2[[#This Row],[Название организации]])</f>
        <v>0</v>
      </c>
    </row>
    <row r="1997" spans="1:3" x14ac:dyDescent="0.25">
      <c r="A1997" s="23"/>
      <c r="B1997" s="7"/>
      <c r="C1997" s="3">
        <f>COUNTIF(Table1[Название организации],Table2[[#This Row],[Название организации]])</f>
        <v>0</v>
      </c>
    </row>
    <row r="1998" spans="1:3" x14ac:dyDescent="0.25">
      <c r="A1998" s="23"/>
      <c r="B1998" s="7"/>
      <c r="C1998" s="3">
        <f>COUNTIF(Table1[Название организации],Table2[[#This Row],[Название организации]])</f>
        <v>0</v>
      </c>
    </row>
    <row r="1999" spans="1:3" x14ac:dyDescent="0.25">
      <c r="A1999" s="23"/>
      <c r="B1999" s="7"/>
      <c r="C1999" s="3">
        <f>COUNTIF(Table1[Название организации],Table2[[#This Row],[Название организации]])</f>
        <v>0</v>
      </c>
    </row>
    <row r="2000" spans="1:3" x14ac:dyDescent="0.25">
      <c r="A2000" s="23"/>
      <c r="B2000" s="7"/>
      <c r="C2000" s="3">
        <f>COUNTIF(Table1[Название организации],Table2[[#This Row],[Название организации]])</f>
        <v>0</v>
      </c>
    </row>
    <row r="2001" spans="1:3" x14ac:dyDescent="0.25">
      <c r="A2001" s="23"/>
      <c r="B2001" s="7"/>
      <c r="C2001" s="3">
        <f>COUNTIF(Table1[Название организации],Table2[[#This Row],[Название организации]])</f>
        <v>0</v>
      </c>
    </row>
    <row r="2002" spans="1:3" x14ac:dyDescent="0.25">
      <c r="A2002" s="23"/>
      <c r="B2002" s="7"/>
      <c r="C2002" s="3">
        <f>COUNTIF(Table1[Название организации],Table2[[#This Row],[Название организации]])</f>
        <v>0</v>
      </c>
    </row>
    <row r="2003" spans="1:3" x14ac:dyDescent="0.25">
      <c r="A2003" s="23"/>
      <c r="B2003" s="7"/>
      <c r="C2003" s="3">
        <f>COUNTIF(Table1[Название организации],Table2[[#This Row],[Название организации]])</f>
        <v>0</v>
      </c>
    </row>
    <row r="2004" spans="1:3" x14ac:dyDescent="0.25">
      <c r="A2004" s="23"/>
      <c r="B2004" s="7"/>
      <c r="C2004" s="3">
        <f>COUNTIF(Table1[Название организации],Table2[[#This Row],[Название организации]])</f>
        <v>0</v>
      </c>
    </row>
    <row r="2005" spans="1:3" x14ac:dyDescent="0.25">
      <c r="A2005" s="23"/>
      <c r="B2005" s="7"/>
      <c r="C2005" s="3">
        <f>COUNTIF(Table1[Название организации],Table2[[#This Row],[Название организации]])</f>
        <v>0</v>
      </c>
    </row>
    <row r="2006" spans="1:3" x14ac:dyDescent="0.25">
      <c r="A2006" s="23"/>
      <c r="B2006" s="7"/>
      <c r="C2006" s="3">
        <f>COUNTIF(Table1[Название организации],Table2[[#This Row],[Название организации]])</f>
        <v>0</v>
      </c>
    </row>
    <row r="2007" spans="1:3" x14ac:dyDescent="0.25">
      <c r="A2007" s="23"/>
      <c r="B2007" s="7"/>
      <c r="C2007" s="3">
        <f>COUNTIF(Table1[Название организации],Table2[[#This Row],[Название организации]])</f>
        <v>0</v>
      </c>
    </row>
    <row r="2008" spans="1:3" x14ac:dyDescent="0.25">
      <c r="A2008" s="23"/>
      <c r="B2008" s="7"/>
      <c r="C2008" s="3">
        <f>COUNTIF(Table1[Название организации],Table2[[#This Row],[Название организации]])</f>
        <v>0</v>
      </c>
    </row>
    <row r="2009" spans="1:3" x14ac:dyDescent="0.25">
      <c r="A2009" s="23"/>
      <c r="B2009" s="7"/>
      <c r="C2009" s="3">
        <f>COUNTIF(Table1[Название организации],Table2[[#This Row],[Название организации]])</f>
        <v>0</v>
      </c>
    </row>
    <row r="2010" spans="1:3" x14ac:dyDescent="0.25">
      <c r="A2010" s="23"/>
      <c r="B2010" s="7"/>
      <c r="C2010" s="3">
        <f>COUNTIF(Table1[Название организации],Table2[[#This Row],[Название организации]])</f>
        <v>0</v>
      </c>
    </row>
    <row r="2011" spans="1:3" x14ac:dyDescent="0.25">
      <c r="A2011" s="23"/>
      <c r="B2011" s="7"/>
      <c r="C2011" s="3">
        <f>COUNTIF(Table1[Название организации],Table2[[#This Row],[Название организации]])</f>
        <v>0</v>
      </c>
    </row>
    <row r="2012" spans="1:3" x14ac:dyDescent="0.25">
      <c r="A2012" s="23"/>
      <c r="B2012" s="7"/>
      <c r="C2012" s="3">
        <f>COUNTIF(Table1[Название организации],Table2[[#This Row],[Название организации]])</f>
        <v>0</v>
      </c>
    </row>
    <row r="2013" spans="1:3" x14ac:dyDescent="0.25">
      <c r="A2013" s="23"/>
      <c r="B2013" s="7"/>
      <c r="C2013" s="3">
        <f>COUNTIF(Table1[Название организации],Table2[[#This Row],[Название организации]])</f>
        <v>0</v>
      </c>
    </row>
    <row r="2014" spans="1:3" x14ac:dyDescent="0.25">
      <c r="A2014" s="23"/>
      <c r="B2014" s="7"/>
      <c r="C2014" s="3">
        <f>COUNTIF(Table1[Название организации],Table2[[#This Row],[Название организации]])</f>
        <v>0</v>
      </c>
    </row>
    <row r="2015" spans="1:3" x14ac:dyDescent="0.25">
      <c r="A2015" s="23"/>
      <c r="B2015" s="7"/>
      <c r="C2015" s="3">
        <f>COUNTIF(Table1[Название организации],Table2[[#This Row],[Название организации]])</f>
        <v>0</v>
      </c>
    </row>
    <row r="2016" spans="1:3" x14ac:dyDescent="0.25">
      <c r="A2016" s="23"/>
      <c r="B2016" s="7"/>
      <c r="C2016" s="3">
        <f>COUNTIF(Table1[Название организации],Table2[[#This Row],[Название организации]])</f>
        <v>0</v>
      </c>
    </row>
    <row r="2017" spans="1:3" x14ac:dyDescent="0.25">
      <c r="A2017" s="23"/>
      <c r="B2017" s="7"/>
      <c r="C2017" s="3">
        <f>COUNTIF(Table1[Название организации],Table2[[#This Row],[Название организации]])</f>
        <v>0</v>
      </c>
    </row>
    <row r="2018" spans="1:3" x14ac:dyDescent="0.25">
      <c r="A2018" s="23"/>
      <c r="B2018" s="7"/>
      <c r="C2018" s="3">
        <f>COUNTIF(Table1[Название организации],Table2[[#This Row],[Название организации]])</f>
        <v>0</v>
      </c>
    </row>
    <row r="2019" spans="1:3" x14ac:dyDescent="0.25">
      <c r="A2019" s="23"/>
      <c r="B2019" s="7"/>
      <c r="C2019" s="3">
        <f>COUNTIF(Table1[Название организации],Table2[[#This Row],[Название организации]])</f>
        <v>0</v>
      </c>
    </row>
    <row r="2020" spans="1:3" x14ac:dyDescent="0.25">
      <c r="A2020" s="23"/>
      <c r="B2020" s="7"/>
      <c r="C2020" s="3">
        <f>COUNTIF(Table1[Название организации],Table2[[#This Row],[Название организации]])</f>
        <v>0</v>
      </c>
    </row>
    <row r="2021" spans="1:3" x14ac:dyDescent="0.25">
      <c r="A2021" s="23"/>
      <c r="B2021" s="7"/>
      <c r="C2021" s="3">
        <f>COUNTIF(Table1[Название организации],Table2[[#This Row],[Название организации]])</f>
        <v>0</v>
      </c>
    </row>
    <row r="2022" spans="1:3" x14ac:dyDescent="0.25">
      <c r="A2022" s="23"/>
      <c r="B2022" s="7"/>
      <c r="C2022" s="3">
        <f>COUNTIF(Table1[Название организации],Table2[[#This Row],[Название организации]])</f>
        <v>0</v>
      </c>
    </row>
    <row r="2023" spans="1:3" x14ac:dyDescent="0.25">
      <c r="A2023" s="23"/>
      <c r="B2023" s="7"/>
      <c r="C2023" s="3">
        <f>COUNTIF(Table1[Название организации],Table2[[#This Row],[Название организации]])</f>
        <v>0</v>
      </c>
    </row>
    <row r="2024" spans="1:3" x14ac:dyDescent="0.25">
      <c r="A2024" s="23"/>
      <c r="B2024" s="7"/>
      <c r="C2024" s="3">
        <f>COUNTIF(Table1[Название организации],Table2[[#This Row],[Название организации]])</f>
        <v>0</v>
      </c>
    </row>
    <row r="2025" spans="1:3" x14ac:dyDescent="0.25">
      <c r="A2025" s="23"/>
      <c r="B2025" s="7"/>
      <c r="C2025" s="3">
        <f>COUNTIF(Table1[Название организации],Table2[[#This Row],[Название организации]])</f>
        <v>0</v>
      </c>
    </row>
    <row r="2026" spans="1:3" x14ac:dyDescent="0.25">
      <c r="A2026" s="23"/>
      <c r="B2026" s="7"/>
      <c r="C2026" s="3">
        <f>COUNTIF(Table1[Название организации],Table2[[#This Row],[Название организации]])</f>
        <v>0</v>
      </c>
    </row>
    <row r="2027" spans="1:3" x14ac:dyDescent="0.25">
      <c r="A2027" s="23"/>
      <c r="B2027" s="7"/>
      <c r="C2027" s="3">
        <f>COUNTIF(Table1[Название организации],Table2[[#This Row],[Название организации]])</f>
        <v>0</v>
      </c>
    </row>
    <row r="2028" spans="1:3" x14ac:dyDescent="0.25">
      <c r="A2028" s="23"/>
      <c r="B2028" s="7"/>
      <c r="C2028" s="3">
        <f>COUNTIF(Table1[Название организации],Table2[[#This Row],[Название организации]])</f>
        <v>0</v>
      </c>
    </row>
    <row r="2029" spans="1:3" x14ac:dyDescent="0.25">
      <c r="A2029" s="23"/>
      <c r="B2029" s="7"/>
      <c r="C2029" s="3">
        <f>COUNTIF(Table1[Название организации],Table2[[#This Row],[Название организации]])</f>
        <v>0</v>
      </c>
    </row>
    <row r="2030" spans="1:3" x14ac:dyDescent="0.25">
      <c r="A2030" s="23"/>
      <c r="B2030" s="7"/>
      <c r="C2030" s="3">
        <f>COUNTIF(Table1[Название организации],Table2[[#This Row],[Название организации]])</f>
        <v>0</v>
      </c>
    </row>
    <row r="2031" spans="1:3" x14ac:dyDescent="0.25">
      <c r="A2031" s="23"/>
      <c r="B2031" s="7"/>
      <c r="C2031" s="3">
        <f>COUNTIF(Table1[Название организации],Table2[[#This Row],[Название организации]])</f>
        <v>0</v>
      </c>
    </row>
    <row r="2032" spans="1:3" x14ac:dyDescent="0.25">
      <c r="A2032" s="23"/>
      <c r="B2032" s="7"/>
      <c r="C2032" s="3">
        <f>COUNTIF(Table1[Название организации],Table2[[#This Row],[Название организации]])</f>
        <v>0</v>
      </c>
    </row>
    <row r="2033" spans="1:3" x14ac:dyDescent="0.25">
      <c r="A2033" s="23"/>
      <c r="B2033" s="7"/>
      <c r="C2033" s="3">
        <f>COUNTIF(Table1[Название организации],Table2[[#This Row],[Название организации]])</f>
        <v>0</v>
      </c>
    </row>
    <row r="2034" spans="1:3" x14ac:dyDescent="0.25">
      <c r="A2034" s="23"/>
      <c r="B2034" s="7"/>
      <c r="C2034" s="3">
        <f>COUNTIF(Table1[Название организации],Table2[[#This Row],[Название организации]])</f>
        <v>0</v>
      </c>
    </row>
    <row r="2035" spans="1:3" x14ac:dyDescent="0.25">
      <c r="A2035" s="23"/>
      <c r="B2035" s="7"/>
      <c r="C2035" s="3">
        <f>COUNTIF(Table1[Название организации],Table2[[#This Row],[Название организации]])</f>
        <v>0</v>
      </c>
    </row>
    <row r="2036" spans="1:3" x14ac:dyDescent="0.25">
      <c r="A2036" s="23"/>
      <c r="B2036" s="7"/>
      <c r="C2036" s="3">
        <f>COUNTIF(Table1[Название организации],Table2[[#This Row],[Название организации]])</f>
        <v>0</v>
      </c>
    </row>
    <row r="2037" spans="1:3" x14ac:dyDescent="0.25">
      <c r="A2037" s="23"/>
      <c r="B2037" s="7"/>
      <c r="C2037" s="3">
        <f>COUNTIF(Table1[Название организации],Table2[[#This Row],[Название организации]])</f>
        <v>0</v>
      </c>
    </row>
    <row r="2038" spans="1:3" x14ac:dyDescent="0.25">
      <c r="A2038" s="23"/>
      <c r="B2038" s="7"/>
      <c r="C2038" s="3">
        <f>COUNTIF(Table1[Название организации],Table2[[#This Row],[Название организации]])</f>
        <v>0</v>
      </c>
    </row>
    <row r="2039" spans="1:3" x14ac:dyDescent="0.25">
      <c r="A2039" s="23"/>
      <c r="B2039" s="7"/>
      <c r="C2039" s="3">
        <f>COUNTIF(Table1[Название организации],Table2[[#This Row],[Название организации]])</f>
        <v>0</v>
      </c>
    </row>
    <row r="2040" spans="1:3" x14ac:dyDescent="0.25">
      <c r="A2040" s="23"/>
      <c r="B2040" s="7"/>
      <c r="C2040" s="3">
        <f>COUNTIF(Table1[Название организации],Table2[[#This Row],[Название организации]])</f>
        <v>0</v>
      </c>
    </row>
    <row r="2041" spans="1:3" x14ac:dyDescent="0.25">
      <c r="A2041" s="23"/>
      <c r="B2041" s="7"/>
      <c r="C2041" s="3">
        <f>COUNTIF(Table1[Название организации],Table2[[#This Row],[Название организации]])</f>
        <v>0</v>
      </c>
    </row>
    <row r="2042" spans="1:3" x14ac:dyDescent="0.25">
      <c r="A2042" s="23"/>
      <c r="B2042" s="7"/>
      <c r="C2042" s="3">
        <f>COUNTIF(Table1[Название организации],Table2[[#This Row],[Название организации]])</f>
        <v>0</v>
      </c>
    </row>
    <row r="2043" spans="1:3" x14ac:dyDescent="0.25">
      <c r="A2043" s="23"/>
      <c r="B2043" s="7"/>
      <c r="C2043" s="3">
        <f>COUNTIF(Table1[Название организации],Table2[[#This Row],[Название организации]])</f>
        <v>0</v>
      </c>
    </row>
    <row r="2044" spans="1:3" x14ac:dyDescent="0.25">
      <c r="A2044" s="23"/>
      <c r="B2044" s="7"/>
      <c r="C2044" s="3">
        <f>COUNTIF(Table1[Название организации],Table2[[#This Row],[Название организации]])</f>
        <v>0</v>
      </c>
    </row>
    <row r="2045" spans="1:3" x14ac:dyDescent="0.25">
      <c r="A2045" s="23"/>
      <c r="B2045" s="7"/>
      <c r="C2045" s="3">
        <f>COUNTIF(Table1[Название организации],Table2[[#This Row],[Название организации]])</f>
        <v>0</v>
      </c>
    </row>
    <row r="2046" spans="1:3" x14ac:dyDescent="0.25">
      <c r="A2046" s="23"/>
      <c r="B2046" s="7"/>
      <c r="C2046" s="3">
        <f>COUNTIF(Table1[Название организации],Table2[[#This Row],[Название организации]])</f>
        <v>0</v>
      </c>
    </row>
    <row r="2047" spans="1:3" x14ac:dyDescent="0.25">
      <c r="A2047" s="23"/>
      <c r="B2047" s="7"/>
      <c r="C2047" s="3">
        <f>COUNTIF(Table1[Название организации],Table2[[#This Row],[Название организации]])</f>
        <v>0</v>
      </c>
    </row>
    <row r="2048" spans="1:3" x14ac:dyDescent="0.25">
      <c r="A2048" s="23"/>
      <c r="B2048" s="7"/>
      <c r="C2048" s="3">
        <f>COUNTIF(Table1[Название организации],Table2[[#This Row],[Название организации]])</f>
        <v>0</v>
      </c>
    </row>
    <row r="2049" spans="1:3" x14ac:dyDescent="0.25">
      <c r="A2049" s="23"/>
      <c r="B2049" s="7"/>
      <c r="C2049" s="3">
        <f>COUNTIF(Table1[Название организации],Table2[[#This Row],[Название организации]])</f>
        <v>0</v>
      </c>
    </row>
    <row r="2050" spans="1:3" x14ac:dyDescent="0.25">
      <c r="A2050" s="23"/>
      <c r="B2050" s="7"/>
      <c r="C2050" s="3">
        <f>COUNTIF(Table1[Название организации],Table2[[#This Row],[Название организации]])</f>
        <v>0</v>
      </c>
    </row>
    <row r="2051" spans="1:3" x14ac:dyDescent="0.25">
      <c r="A2051" s="23"/>
      <c r="B2051" s="7"/>
      <c r="C2051" s="3">
        <f>COUNTIF(Table1[Название организации],Table2[[#This Row],[Название организации]])</f>
        <v>0</v>
      </c>
    </row>
    <row r="2052" spans="1:3" x14ac:dyDescent="0.25">
      <c r="A2052" s="23"/>
      <c r="B2052" s="7"/>
      <c r="C2052" s="3">
        <f>COUNTIF(Table1[Название организации],Table2[[#This Row],[Название организации]])</f>
        <v>0</v>
      </c>
    </row>
    <row r="2053" spans="1:3" x14ac:dyDescent="0.25">
      <c r="A2053" s="23"/>
      <c r="B2053" s="7"/>
      <c r="C2053" s="3">
        <f>COUNTIF(Table1[Название организации],Table2[[#This Row],[Название организации]])</f>
        <v>0</v>
      </c>
    </row>
    <row r="2054" spans="1:3" x14ac:dyDescent="0.25">
      <c r="A2054" s="23"/>
      <c r="B2054" s="7"/>
      <c r="C2054" s="3">
        <f>COUNTIF(Table1[Название организации],Table2[[#This Row],[Название организации]])</f>
        <v>0</v>
      </c>
    </row>
    <row r="2055" spans="1:3" x14ac:dyDescent="0.25">
      <c r="A2055" s="23"/>
      <c r="B2055" s="7"/>
      <c r="C2055" s="3">
        <f>COUNTIF(Table1[Название организации],Table2[[#This Row],[Название организации]])</f>
        <v>0</v>
      </c>
    </row>
    <row r="2056" spans="1:3" x14ac:dyDescent="0.25">
      <c r="A2056" s="23"/>
      <c r="B2056" s="7"/>
      <c r="C2056" s="3">
        <f>COUNTIF(Table1[Название организации],Table2[[#This Row],[Название организации]])</f>
        <v>0</v>
      </c>
    </row>
    <row r="2057" spans="1:3" x14ac:dyDescent="0.25">
      <c r="A2057" s="23"/>
      <c r="B2057" s="7"/>
      <c r="C2057" s="3">
        <f>COUNTIF(Table1[Название организации],Table2[[#This Row],[Название организации]])</f>
        <v>0</v>
      </c>
    </row>
    <row r="2058" spans="1:3" x14ac:dyDescent="0.25">
      <c r="A2058" s="23"/>
      <c r="B2058" s="7"/>
      <c r="C2058" s="3">
        <f>COUNTIF(Table1[Название организации],Table2[[#This Row],[Название организации]])</f>
        <v>0</v>
      </c>
    </row>
    <row r="2059" spans="1:3" x14ac:dyDescent="0.25">
      <c r="A2059" s="23"/>
      <c r="B2059" s="7"/>
      <c r="C2059" s="3">
        <f>COUNTIF(Table1[Название организации],Table2[[#This Row],[Название организации]])</f>
        <v>0</v>
      </c>
    </row>
    <row r="2060" spans="1:3" x14ac:dyDescent="0.25">
      <c r="A2060" s="23"/>
      <c r="B2060" s="7"/>
      <c r="C2060" s="3">
        <f>COUNTIF(Table1[Название организации],Table2[[#This Row],[Название организации]])</f>
        <v>0</v>
      </c>
    </row>
    <row r="2061" spans="1:3" x14ac:dyDescent="0.25">
      <c r="A2061" s="23"/>
      <c r="B2061" s="7"/>
      <c r="C2061" s="3">
        <f>COUNTIF(Table1[Название организации],Table2[[#This Row],[Название организации]])</f>
        <v>0</v>
      </c>
    </row>
    <row r="2062" spans="1:3" x14ac:dyDescent="0.25">
      <c r="A2062" s="23"/>
      <c r="B2062" s="7"/>
      <c r="C2062" s="3">
        <f>COUNTIF(Table1[Название организации],Table2[[#This Row],[Название организации]])</f>
        <v>0</v>
      </c>
    </row>
    <row r="2063" spans="1:3" x14ac:dyDescent="0.25">
      <c r="A2063" s="23"/>
      <c r="B2063" s="7"/>
      <c r="C2063" s="3">
        <f>COUNTIF(Table1[Название организации],Table2[[#This Row],[Название организации]])</f>
        <v>0</v>
      </c>
    </row>
    <row r="2064" spans="1:3" x14ac:dyDescent="0.25">
      <c r="A2064" s="23"/>
      <c r="B2064" s="7"/>
      <c r="C2064" s="3">
        <f>COUNTIF(Table1[Название организации],Table2[[#This Row],[Название организации]])</f>
        <v>0</v>
      </c>
    </row>
    <row r="2065" spans="1:3" x14ac:dyDescent="0.25">
      <c r="A2065" s="23"/>
      <c r="B2065" s="7"/>
      <c r="C2065" s="3">
        <f>COUNTIF(Table1[Название организации],Table2[[#This Row],[Название организации]])</f>
        <v>0</v>
      </c>
    </row>
    <row r="2066" spans="1:3" x14ac:dyDescent="0.25">
      <c r="A2066" s="23"/>
      <c r="B2066" s="7"/>
      <c r="C2066" s="3">
        <f>COUNTIF(Table1[Название организации],Table2[[#This Row],[Название организации]])</f>
        <v>0</v>
      </c>
    </row>
    <row r="2067" spans="1:3" x14ac:dyDescent="0.25">
      <c r="A2067" s="23"/>
      <c r="B2067" s="7"/>
      <c r="C2067" s="3">
        <f>COUNTIF(Table1[Название организации],Table2[[#This Row],[Название организации]])</f>
        <v>0</v>
      </c>
    </row>
    <row r="2068" spans="1:3" x14ac:dyDescent="0.25">
      <c r="A2068" s="23"/>
      <c r="B2068" s="7"/>
      <c r="C2068" s="3">
        <f>COUNTIF(Table1[Название организации],Table2[[#This Row],[Название организации]])</f>
        <v>0</v>
      </c>
    </row>
    <row r="2069" spans="1:3" x14ac:dyDescent="0.25">
      <c r="A2069" s="23"/>
      <c r="B2069" s="7"/>
      <c r="C2069" s="3">
        <f>COUNTIF(Table1[Название организации],Table2[[#This Row],[Название организации]])</f>
        <v>0</v>
      </c>
    </row>
    <row r="2070" spans="1:3" x14ac:dyDescent="0.25">
      <c r="A2070" s="23"/>
      <c r="B2070" s="7"/>
      <c r="C2070" s="3">
        <f>COUNTIF(Table1[Название организации],Table2[[#This Row],[Название организации]])</f>
        <v>0</v>
      </c>
    </row>
    <row r="2071" spans="1:3" x14ac:dyDescent="0.25">
      <c r="A2071" s="23"/>
      <c r="B2071" s="7"/>
      <c r="C2071" s="3">
        <f>COUNTIF(Table1[Название организации],Table2[[#This Row],[Название организации]])</f>
        <v>0</v>
      </c>
    </row>
    <row r="2072" spans="1:3" x14ac:dyDescent="0.25">
      <c r="A2072" s="23"/>
      <c r="B2072" s="7"/>
      <c r="C2072" s="3">
        <f>COUNTIF(Table1[Название организации],Table2[[#This Row],[Название организации]])</f>
        <v>0</v>
      </c>
    </row>
    <row r="2073" spans="1:3" x14ac:dyDescent="0.25">
      <c r="A2073" s="23"/>
      <c r="B2073" s="7"/>
      <c r="C2073" s="3">
        <f>COUNTIF(Table1[Название организации],Table2[[#This Row],[Название организации]])</f>
        <v>0</v>
      </c>
    </row>
    <row r="2074" spans="1:3" x14ac:dyDescent="0.25">
      <c r="A2074" s="23"/>
      <c r="B2074" s="7"/>
      <c r="C2074" s="3">
        <f>COUNTIF(Table1[Название организации],Table2[[#This Row],[Название организации]])</f>
        <v>0</v>
      </c>
    </row>
    <row r="2075" spans="1:3" x14ac:dyDescent="0.25">
      <c r="A2075" s="23"/>
      <c r="B2075" s="7"/>
      <c r="C2075" s="3">
        <f>COUNTIF(Table1[Название организации],Table2[[#This Row],[Название организации]])</f>
        <v>0</v>
      </c>
    </row>
    <row r="2076" spans="1:3" x14ac:dyDescent="0.25">
      <c r="A2076" s="23"/>
      <c r="B2076" s="7"/>
      <c r="C2076" s="3">
        <f>COUNTIF(Table1[Название организации],Table2[[#This Row],[Название организации]])</f>
        <v>0</v>
      </c>
    </row>
    <row r="2077" spans="1:3" x14ac:dyDescent="0.25">
      <c r="A2077" s="23"/>
      <c r="B2077" s="7"/>
      <c r="C2077" s="3">
        <f>COUNTIF(Table1[Название организации],Table2[[#This Row],[Название организации]])</f>
        <v>0</v>
      </c>
    </row>
    <row r="2078" spans="1:3" x14ac:dyDescent="0.25">
      <c r="A2078" s="23"/>
      <c r="B2078" s="7"/>
      <c r="C2078" s="3">
        <f>COUNTIF(Table1[Название организации],Table2[[#This Row],[Название организации]])</f>
        <v>0</v>
      </c>
    </row>
    <row r="2079" spans="1:3" x14ac:dyDescent="0.25">
      <c r="A2079" s="23"/>
      <c r="B2079" s="7"/>
      <c r="C2079" s="3">
        <f>COUNTIF(Table1[Название организации],Table2[[#This Row],[Название организации]])</f>
        <v>0</v>
      </c>
    </row>
    <row r="2080" spans="1:3" x14ac:dyDescent="0.25">
      <c r="A2080" s="23"/>
      <c r="B2080" s="7"/>
      <c r="C2080" s="3">
        <f>COUNTIF(Table1[Название организации],Table2[[#This Row],[Название организации]])</f>
        <v>0</v>
      </c>
    </row>
    <row r="2081" spans="1:3" x14ac:dyDescent="0.25">
      <c r="A2081" s="23"/>
      <c r="B2081" s="7"/>
      <c r="C2081" s="3">
        <f>COUNTIF(Table1[Название организации],Table2[[#This Row],[Название организации]])</f>
        <v>0</v>
      </c>
    </row>
    <row r="2082" spans="1:3" x14ac:dyDescent="0.25">
      <c r="A2082" s="23"/>
      <c r="B2082" s="7"/>
      <c r="C2082" s="3">
        <f>COUNTIF(Table1[Название организации],Table2[[#This Row],[Название организации]])</f>
        <v>0</v>
      </c>
    </row>
    <row r="2083" spans="1:3" x14ac:dyDescent="0.25">
      <c r="A2083" s="23"/>
      <c r="B2083" s="7"/>
      <c r="C2083" s="3">
        <f>COUNTIF(Table1[Название организации],Table2[[#This Row],[Название организации]])</f>
        <v>0</v>
      </c>
    </row>
    <row r="2084" spans="1:3" x14ac:dyDescent="0.25">
      <c r="A2084" s="23"/>
      <c r="B2084" s="7"/>
      <c r="C2084" s="3">
        <f>COUNTIF(Table1[Название организации],Table2[[#This Row],[Название организации]])</f>
        <v>0</v>
      </c>
    </row>
    <row r="2085" spans="1:3" x14ac:dyDescent="0.25">
      <c r="A2085" s="23"/>
      <c r="B2085" s="7"/>
      <c r="C2085" s="3">
        <f>COUNTIF(Table1[Название организации],Table2[[#This Row],[Название организации]])</f>
        <v>0</v>
      </c>
    </row>
    <row r="2086" spans="1:3" x14ac:dyDescent="0.25">
      <c r="A2086" s="23"/>
      <c r="B2086" s="7"/>
      <c r="C2086" s="3">
        <f>COUNTIF(Table1[Название организации],Table2[[#This Row],[Название организации]])</f>
        <v>0</v>
      </c>
    </row>
    <row r="2087" spans="1:3" x14ac:dyDescent="0.25">
      <c r="A2087" s="23"/>
      <c r="B2087" s="7"/>
      <c r="C2087" s="3">
        <f>COUNTIF(Table1[Название организации],Table2[[#This Row],[Название организации]])</f>
        <v>0</v>
      </c>
    </row>
    <row r="2088" spans="1:3" x14ac:dyDescent="0.25">
      <c r="A2088" s="23"/>
      <c r="B2088" s="7"/>
      <c r="C2088" s="3">
        <f>COUNTIF(Table1[Название организации],Table2[[#This Row],[Название организации]])</f>
        <v>0</v>
      </c>
    </row>
    <row r="2089" spans="1:3" x14ac:dyDescent="0.25">
      <c r="A2089" s="23"/>
      <c r="B2089" s="7"/>
      <c r="C2089" s="3">
        <f>COUNTIF(Table1[Название организации],Table2[[#This Row],[Название организации]])</f>
        <v>0</v>
      </c>
    </row>
    <row r="2090" spans="1:3" x14ac:dyDescent="0.25">
      <c r="A2090" s="23"/>
      <c r="B2090" s="7"/>
      <c r="C2090" s="3">
        <f>COUNTIF(Table1[Название организации],Table2[[#This Row],[Название организации]])</f>
        <v>0</v>
      </c>
    </row>
    <row r="2091" spans="1:3" x14ac:dyDescent="0.25">
      <c r="A2091" s="23"/>
      <c r="B2091" s="7"/>
      <c r="C2091" s="3">
        <f>COUNTIF(Table1[Название организации],Table2[[#This Row],[Название организации]])</f>
        <v>0</v>
      </c>
    </row>
    <row r="2092" spans="1:3" x14ac:dyDescent="0.25">
      <c r="A2092" s="23"/>
      <c r="B2092" s="7"/>
      <c r="C2092" s="3">
        <f>COUNTIF(Table1[Название организации],Table2[[#This Row],[Название организации]])</f>
        <v>0</v>
      </c>
    </row>
    <row r="2093" spans="1:3" x14ac:dyDescent="0.25">
      <c r="A2093" s="23"/>
      <c r="B2093" s="7"/>
      <c r="C2093" s="3">
        <f>COUNTIF(Table1[Название организации],Table2[[#This Row],[Название организации]])</f>
        <v>0</v>
      </c>
    </row>
    <row r="2094" spans="1:3" x14ac:dyDescent="0.25">
      <c r="A2094" s="23"/>
      <c r="B2094" s="7"/>
      <c r="C2094" s="3">
        <f>COUNTIF(Table1[Название организации],Table2[[#This Row],[Название организации]])</f>
        <v>0</v>
      </c>
    </row>
    <row r="2095" spans="1:3" x14ac:dyDescent="0.25">
      <c r="A2095" s="23"/>
      <c r="B2095" s="7"/>
      <c r="C2095" s="3">
        <f>COUNTIF(Table1[Название организации],Table2[[#This Row],[Название организации]])</f>
        <v>0</v>
      </c>
    </row>
    <row r="2096" spans="1:3" x14ac:dyDescent="0.25">
      <c r="A2096" s="23"/>
      <c r="B2096" s="7"/>
      <c r="C2096" s="3">
        <f>COUNTIF(Table1[Название организации],Table2[[#This Row],[Название организации]])</f>
        <v>0</v>
      </c>
    </row>
    <row r="2097" spans="1:3" x14ac:dyDescent="0.25">
      <c r="A2097" s="23"/>
      <c r="B2097" s="7"/>
      <c r="C2097" s="3">
        <f>COUNTIF(Table1[Название организации],Table2[[#This Row],[Название организации]])</f>
        <v>0</v>
      </c>
    </row>
    <row r="2098" spans="1:3" x14ac:dyDescent="0.25">
      <c r="A2098" s="23"/>
      <c r="B2098" s="7"/>
      <c r="C2098" s="3">
        <f>COUNTIF(Table1[Название организации],Table2[[#This Row],[Название организации]])</f>
        <v>0</v>
      </c>
    </row>
    <row r="2099" spans="1:3" x14ac:dyDescent="0.25">
      <c r="A2099" s="23"/>
      <c r="B2099" s="7"/>
      <c r="C2099" s="3">
        <f>COUNTIF(Table1[Название организации],Table2[[#This Row],[Название организации]])</f>
        <v>0</v>
      </c>
    </row>
    <row r="2100" spans="1:3" x14ac:dyDescent="0.25">
      <c r="A2100" s="23"/>
      <c r="B2100" s="7"/>
      <c r="C2100" s="3">
        <f>COUNTIF(Table1[Название организации],Table2[[#This Row],[Название организации]])</f>
        <v>0</v>
      </c>
    </row>
    <row r="2101" spans="1:3" x14ac:dyDescent="0.25">
      <c r="A2101" s="23"/>
      <c r="B2101" s="7"/>
      <c r="C2101" s="3">
        <f>COUNTIF(Table1[Название организации],Table2[[#This Row],[Название организации]])</f>
        <v>0</v>
      </c>
    </row>
    <row r="2102" spans="1:3" x14ac:dyDescent="0.25">
      <c r="A2102" s="23"/>
      <c r="B2102" s="7"/>
      <c r="C2102" s="3">
        <f>COUNTIF(Table1[Название организации],Table2[[#This Row],[Название организации]])</f>
        <v>0</v>
      </c>
    </row>
    <row r="2103" spans="1:3" x14ac:dyDescent="0.25">
      <c r="A2103" s="23"/>
      <c r="B2103" s="7"/>
      <c r="C2103" s="3">
        <f>COUNTIF(Table1[Название организации],Table2[[#This Row],[Название организации]])</f>
        <v>0</v>
      </c>
    </row>
    <row r="2104" spans="1:3" x14ac:dyDescent="0.25">
      <c r="A2104" s="23"/>
      <c r="B2104" s="7"/>
      <c r="C2104" s="3">
        <f>COUNTIF(Table1[Название организации],Table2[[#This Row],[Название организации]])</f>
        <v>0</v>
      </c>
    </row>
    <row r="2105" spans="1:3" x14ac:dyDescent="0.25">
      <c r="A2105" s="23"/>
      <c r="B2105" s="7"/>
      <c r="C2105" s="3">
        <f>COUNTIF(Table1[Название организации],Table2[[#This Row],[Название организации]])</f>
        <v>0</v>
      </c>
    </row>
    <row r="2106" spans="1:3" x14ac:dyDescent="0.25">
      <c r="A2106" s="23"/>
      <c r="B2106" s="7"/>
      <c r="C2106" s="3">
        <f>COUNTIF(Table1[Название организации],Table2[[#This Row],[Название организации]])</f>
        <v>0</v>
      </c>
    </row>
    <row r="2107" spans="1:3" x14ac:dyDescent="0.25">
      <c r="A2107" s="23"/>
      <c r="B2107" s="7"/>
      <c r="C2107" s="3">
        <f>COUNTIF(Table1[Название организации],Table2[[#This Row],[Название организации]])</f>
        <v>0</v>
      </c>
    </row>
    <row r="2108" spans="1:3" x14ac:dyDescent="0.25">
      <c r="A2108" s="23"/>
      <c r="B2108" s="7"/>
      <c r="C2108" s="3">
        <f>COUNTIF(Table1[Название организации],Table2[[#This Row],[Название организации]])</f>
        <v>0</v>
      </c>
    </row>
    <row r="2109" spans="1:3" x14ac:dyDescent="0.25">
      <c r="A2109" s="23"/>
      <c r="B2109" s="7"/>
      <c r="C2109" s="3">
        <f>COUNTIF(Table1[Название организации],Table2[[#This Row],[Название организации]])</f>
        <v>0</v>
      </c>
    </row>
    <row r="2110" spans="1:3" x14ac:dyDescent="0.25">
      <c r="A2110" s="23"/>
      <c r="B2110" s="7"/>
      <c r="C2110" s="3">
        <f>COUNTIF(Table1[Название организации],Table2[[#This Row],[Название организации]])</f>
        <v>0</v>
      </c>
    </row>
    <row r="2111" spans="1:3" x14ac:dyDescent="0.25">
      <c r="A2111" s="23"/>
      <c r="B2111" s="7"/>
      <c r="C2111" s="3">
        <f>COUNTIF(Table1[Название организации],Table2[[#This Row],[Название организации]])</f>
        <v>0</v>
      </c>
    </row>
    <row r="2112" spans="1:3" x14ac:dyDescent="0.25">
      <c r="A2112" s="23"/>
      <c r="B2112" s="7"/>
      <c r="C2112" s="3">
        <f>COUNTIF(Table1[Название организации],Table2[[#This Row],[Название организации]])</f>
        <v>0</v>
      </c>
    </row>
    <row r="2113" spans="1:3" x14ac:dyDescent="0.25">
      <c r="A2113" s="23"/>
      <c r="B2113" s="7"/>
      <c r="C2113" s="3">
        <f>COUNTIF(Table1[Название организации],Table2[[#This Row],[Название организации]])</f>
        <v>0</v>
      </c>
    </row>
    <row r="2114" spans="1:3" x14ac:dyDescent="0.25">
      <c r="A2114" s="23"/>
      <c r="B2114" s="7"/>
      <c r="C2114" s="3">
        <f>COUNTIF(Table1[Название организации],Table2[[#This Row],[Название организации]])</f>
        <v>0</v>
      </c>
    </row>
    <row r="2115" spans="1:3" x14ac:dyDescent="0.25">
      <c r="A2115" s="23"/>
      <c r="B2115" s="7"/>
      <c r="C2115" s="3">
        <f>COUNTIF(Table1[Название организации],Table2[[#This Row],[Название организации]])</f>
        <v>0</v>
      </c>
    </row>
    <row r="2116" spans="1:3" x14ac:dyDescent="0.25">
      <c r="A2116" s="23"/>
      <c r="B2116" s="7"/>
      <c r="C2116" s="3">
        <f>COUNTIF(Table1[Название организации],Table2[[#This Row],[Название организации]])</f>
        <v>0</v>
      </c>
    </row>
    <row r="2117" spans="1:3" x14ac:dyDescent="0.25">
      <c r="A2117" s="23"/>
      <c r="B2117" s="7"/>
      <c r="C2117" s="3">
        <f>COUNTIF(Table1[Название организации],Table2[[#This Row],[Название организации]])</f>
        <v>0</v>
      </c>
    </row>
    <row r="2118" spans="1:3" x14ac:dyDescent="0.25">
      <c r="A2118" s="23"/>
      <c r="B2118" s="7"/>
      <c r="C2118" s="3">
        <f>COUNTIF(Table1[Название организации],Table2[[#This Row],[Название организации]])</f>
        <v>0</v>
      </c>
    </row>
    <row r="2119" spans="1:3" x14ac:dyDescent="0.25">
      <c r="A2119" s="23"/>
      <c r="B2119" s="7"/>
      <c r="C2119" s="3">
        <f>COUNTIF(Table1[Название организации],Table2[[#This Row],[Название организации]])</f>
        <v>0</v>
      </c>
    </row>
    <row r="2120" spans="1:3" x14ac:dyDescent="0.25">
      <c r="A2120" s="23"/>
      <c r="B2120" s="7"/>
      <c r="C2120" s="3">
        <f>COUNTIF(Table1[Название организации],Table2[[#This Row],[Название организации]])</f>
        <v>0</v>
      </c>
    </row>
    <row r="2121" spans="1:3" x14ac:dyDescent="0.25">
      <c r="A2121" s="23"/>
      <c r="B2121" s="7"/>
      <c r="C2121" s="3">
        <f>COUNTIF(Table1[Название организации],Table2[[#This Row],[Название организации]])</f>
        <v>0</v>
      </c>
    </row>
    <row r="2122" spans="1:3" x14ac:dyDescent="0.25">
      <c r="A2122" s="23"/>
      <c r="B2122" s="7"/>
      <c r="C2122" s="3">
        <f>COUNTIF(Table1[Название организации],Table2[[#This Row],[Название организации]])</f>
        <v>0</v>
      </c>
    </row>
    <row r="2123" spans="1:3" x14ac:dyDescent="0.25">
      <c r="A2123" s="23"/>
      <c r="B2123" s="7"/>
      <c r="C2123" s="3">
        <f>COUNTIF(Table1[Название организации],Table2[[#This Row],[Название организации]])</f>
        <v>0</v>
      </c>
    </row>
    <row r="2124" spans="1:3" x14ac:dyDescent="0.25">
      <c r="A2124" s="23"/>
      <c r="B2124" s="7"/>
      <c r="C2124" s="3">
        <f>COUNTIF(Table1[Название организации],Table2[[#This Row],[Название организации]])</f>
        <v>0</v>
      </c>
    </row>
    <row r="2125" spans="1:3" x14ac:dyDescent="0.25">
      <c r="A2125" s="23"/>
      <c r="B2125" s="7"/>
      <c r="C2125" s="3">
        <f>COUNTIF(Table1[Название организации],Table2[[#This Row],[Название организации]])</f>
        <v>0</v>
      </c>
    </row>
    <row r="2126" spans="1:3" x14ac:dyDescent="0.25">
      <c r="A2126" s="23"/>
      <c r="B2126" s="7"/>
      <c r="C2126" s="3">
        <f>COUNTIF(Table1[Название организации],Table2[[#This Row],[Название организации]])</f>
        <v>0</v>
      </c>
    </row>
    <row r="2127" spans="1:3" x14ac:dyDescent="0.25">
      <c r="A2127" s="23"/>
      <c r="B2127" s="7"/>
      <c r="C2127" s="3">
        <f>COUNTIF(Table1[Название организации],Table2[[#This Row],[Название организации]])</f>
        <v>0</v>
      </c>
    </row>
    <row r="2128" spans="1:3" x14ac:dyDescent="0.25">
      <c r="A2128" s="23"/>
      <c r="B2128" s="7"/>
      <c r="C2128" s="3">
        <f>COUNTIF(Table1[Название организации],Table2[[#This Row],[Название организации]])</f>
        <v>0</v>
      </c>
    </row>
    <row r="2129" spans="1:3" x14ac:dyDescent="0.25">
      <c r="A2129" s="23"/>
      <c r="B2129" s="7"/>
      <c r="C2129" s="3">
        <f>COUNTIF(Table1[Название организации],Table2[[#This Row],[Название организации]])</f>
        <v>0</v>
      </c>
    </row>
    <row r="2130" spans="1:3" x14ac:dyDescent="0.25">
      <c r="A2130" s="23"/>
      <c r="B2130" s="7"/>
      <c r="C2130" s="3">
        <f>COUNTIF(Table1[Название организации],Table2[[#This Row],[Название организации]])</f>
        <v>0</v>
      </c>
    </row>
    <row r="2131" spans="1:3" x14ac:dyDescent="0.25">
      <c r="A2131" s="23"/>
      <c r="B2131" s="7"/>
      <c r="C2131" s="3">
        <f>COUNTIF(Table1[Название организации],Table2[[#This Row],[Название организации]])</f>
        <v>0</v>
      </c>
    </row>
    <row r="2132" spans="1:3" x14ac:dyDescent="0.25">
      <c r="A2132" s="23"/>
      <c r="B2132" s="7"/>
      <c r="C2132" s="3">
        <f>COUNTIF(Table1[Название организации],Table2[[#This Row],[Название организации]])</f>
        <v>0</v>
      </c>
    </row>
    <row r="2133" spans="1:3" x14ac:dyDescent="0.25">
      <c r="A2133" s="23"/>
      <c r="B2133" s="7"/>
      <c r="C2133" s="3">
        <f>COUNTIF(Table1[Название организации],Table2[[#This Row],[Название организации]])</f>
        <v>0</v>
      </c>
    </row>
    <row r="2134" spans="1:3" x14ac:dyDescent="0.25">
      <c r="A2134" s="23"/>
      <c r="B2134" s="7"/>
      <c r="C2134" s="3">
        <f>COUNTIF(Table1[Название организации],Table2[[#This Row],[Название организации]])</f>
        <v>0</v>
      </c>
    </row>
    <row r="2135" spans="1:3" x14ac:dyDescent="0.25">
      <c r="A2135" s="23"/>
      <c r="B2135" s="7"/>
      <c r="C2135" s="3">
        <f>COUNTIF(Table1[Название организации],Table2[[#This Row],[Название организации]])</f>
        <v>0</v>
      </c>
    </row>
    <row r="2136" spans="1:3" x14ac:dyDescent="0.25">
      <c r="A2136" s="23"/>
      <c r="B2136" s="7"/>
      <c r="C2136" s="3">
        <f>COUNTIF(Table1[Название организации],Table2[[#This Row],[Название организации]])</f>
        <v>0</v>
      </c>
    </row>
    <row r="2137" spans="1:3" x14ac:dyDescent="0.25">
      <c r="A2137" s="23"/>
      <c r="B2137" s="7"/>
      <c r="C2137" s="3">
        <f>COUNTIF(Table1[Название организации],Table2[[#This Row],[Название организации]])</f>
        <v>0</v>
      </c>
    </row>
    <row r="2138" spans="1:3" x14ac:dyDescent="0.25">
      <c r="A2138" s="23"/>
      <c r="B2138" s="7"/>
      <c r="C2138" s="3">
        <f>COUNTIF(Table1[Название организации],Table2[[#This Row],[Название организации]])</f>
        <v>0</v>
      </c>
    </row>
    <row r="2139" spans="1:3" x14ac:dyDescent="0.25">
      <c r="A2139" s="23"/>
      <c r="B2139" s="7"/>
      <c r="C2139" s="3">
        <f>COUNTIF(Table1[Название организации],Table2[[#This Row],[Название организации]])</f>
        <v>0</v>
      </c>
    </row>
    <row r="2140" spans="1:3" x14ac:dyDescent="0.25">
      <c r="A2140" s="23"/>
      <c r="B2140" s="7"/>
      <c r="C2140" s="3">
        <f>COUNTIF(Table1[Название организации],Table2[[#This Row],[Название организации]])</f>
        <v>0</v>
      </c>
    </row>
    <row r="2141" spans="1:3" x14ac:dyDescent="0.25">
      <c r="A2141" s="23"/>
      <c r="B2141" s="7"/>
      <c r="C2141" s="3">
        <f>COUNTIF(Table1[Название организации],Table2[[#This Row],[Название организации]])</f>
        <v>0</v>
      </c>
    </row>
    <row r="2142" spans="1:3" x14ac:dyDescent="0.25">
      <c r="A2142" s="23"/>
      <c r="B2142" s="7"/>
      <c r="C2142" s="3">
        <f>COUNTIF(Table1[Название организации],Table2[[#This Row],[Название организации]])</f>
        <v>0</v>
      </c>
    </row>
    <row r="2143" spans="1:3" x14ac:dyDescent="0.25">
      <c r="A2143" s="23"/>
      <c r="B2143" s="7"/>
      <c r="C2143" s="3">
        <f>COUNTIF(Table1[Название организации],Table2[[#This Row],[Название организации]])</f>
        <v>0</v>
      </c>
    </row>
    <row r="2144" spans="1:3" x14ac:dyDescent="0.25">
      <c r="A2144" s="23"/>
      <c r="B2144" s="7"/>
      <c r="C2144" s="3">
        <f>COUNTIF(Table1[Название организации],Table2[[#This Row],[Название организации]])</f>
        <v>0</v>
      </c>
    </row>
    <row r="2145" spans="1:3" x14ac:dyDescent="0.25">
      <c r="A2145" s="23"/>
      <c r="B2145" s="7"/>
      <c r="C2145" s="3">
        <f>COUNTIF(Table1[Название организации],Table2[[#This Row],[Название организации]])</f>
        <v>0</v>
      </c>
    </row>
    <row r="2146" spans="1:3" x14ac:dyDescent="0.25">
      <c r="A2146" s="23"/>
      <c r="B2146" s="7"/>
      <c r="C2146" s="3">
        <f>COUNTIF(Table1[Название организации],Table2[[#This Row],[Название организации]])</f>
        <v>0</v>
      </c>
    </row>
    <row r="2147" spans="1:3" x14ac:dyDescent="0.25">
      <c r="A2147" s="23"/>
      <c r="B2147" s="7"/>
      <c r="C2147" s="3">
        <f>COUNTIF(Table1[Название организации],Table2[[#This Row],[Название организации]])</f>
        <v>0</v>
      </c>
    </row>
    <row r="2148" spans="1:3" x14ac:dyDescent="0.25">
      <c r="A2148" s="23"/>
      <c r="B2148" s="7"/>
      <c r="C2148" s="3">
        <f>COUNTIF(Table1[Название организации],Table2[[#This Row],[Название организации]])</f>
        <v>0</v>
      </c>
    </row>
    <row r="2149" spans="1:3" x14ac:dyDescent="0.25">
      <c r="A2149" s="23"/>
      <c r="B2149" s="7"/>
      <c r="C2149" s="3">
        <f>COUNTIF(Table1[Название организации],Table2[[#This Row],[Название организации]])</f>
        <v>0</v>
      </c>
    </row>
    <row r="2150" spans="1:3" x14ac:dyDescent="0.25">
      <c r="A2150" s="23"/>
      <c r="B2150" s="7"/>
      <c r="C2150" s="3">
        <f>COUNTIF(Table1[Название организации],Table2[[#This Row],[Название организации]])</f>
        <v>0</v>
      </c>
    </row>
    <row r="2151" spans="1:3" x14ac:dyDescent="0.25">
      <c r="A2151" s="23"/>
      <c r="B2151" s="7"/>
      <c r="C2151" s="3">
        <f>COUNTIF(Table1[Название организации],Table2[[#This Row],[Название организации]])</f>
        <v>0</v>
      </c>
    </row>
    <row r="2152" spans="1:3" x14ac:dyDescent="0.25">
      <c r="A2152" s="23"/>
      <c r="B2152" s="7"/>
      <c r="C2152" s="3">
        <f>COUNTIF(Table1[Название организации],Table2[[#This Row],[Название организации]])</f>
        <v>0</v>
      </c>
    </row>
    <row r="2153" spans="1:3" x14ac:dyDescent="0.25">
      <c r="A2153" s="23"/>
      <c r="B2153" s="7"/>
      <c r="C2153" s="3">
        <f>COUNTIF(Table1[Название организации],Table2[[#This Row],[Название организации]])</f>
        <v>0</v>
      </c>
    </row>
    <row r="2154" spans="1:3" x14ac:dyDescent="0.25">
      <c r="A2154" s="23"/>
      <c r="B2154" s="7"/>
      <c r="C2154" s="3">
        <f>COUNTIF(Table1[Название организации],Table2[[#This Row],[Название организации]])</f>
        <v>0</v>
      </c>
    </row>
    <row r="2155" spans="1:3" x14ac:dyDescent="0.25">
      <c r="A2155" s="23"/>
      <c r="B2155" s="7"/>
      <c r="C2155" s="3">
        <f>COUNTIF(Table1[Название организации],Table2[[#This Row],[Название организации]])</f>
        <v>0</v>
      </c>
    </row>
    <row r="2156" spans="1:3" x14ac:dyDescent="0.25">
      <c r="A2156" s="23"/>
      <c r="B2156" s="7"/>
      <c r="C2156" s="3">
        <f>COUNTIF(Table1[Название организации],Table2[[#This Row],[Название организации]])</f>
        <v>0</v>
      </c>
    </row>
    <row r="2157" spans="1:3" x14ac:dyDescent="0.25">
      <c r="A2157" s="23"/>
      <c r="B2157" s="7"/>
      <c r="C2157" s="3">
        <f>COUNTIF(Table1[Название организации],Table2[[#This Row],[Название организации]])</f>
        <v>0</v>
      </c>
    </row>
    <row r="2158" spans="1:3" x14ac:dyDescent="0.25">
      <c r="A2158" s="23"/>
      <c r="B2158" s="7"/>
      <c r="C2158" s="3">
        <f>COUNTIF(Table1[Название организации],Table2[[#This Row],[Название организации]])</f>
        <v>0</v>
      </c>
    </row>
    <row r="2159" spans="1:3" x14ac:dyDescent="0.25">
      <c r="A2159" s="23"/>
      <c r="B2159" s="7"/>
      <c r="C2159" s="3">
        <f>COUNTIF(Table1[Название организации],Table2[[#This Row],[Название организации]])</f>
        <v>0</v>
      </c>
    </row>
    <row r="2160" spans="1:3" x14ac:dyDescent="0.25">
      <c r="A2160" s="23"/>
      <c r="B2160" s="7"/>
      <c r="C2160" s="3">
        <f>COUNTIF(Table1[Название организации],Table2[[#This Row],[Название организации]])</f>
        <v>0</v>
      </c>
    </row>
    <row r="2161" spans="1:3" x14ac:dyDescent="0.25">
      <c r="A2161" s="23"/>
      <c r="B2161" s="7"/>
      <c r="C2161" s="3">
        <f>COUNTIF(Table1[Название организации],Table2[[#This Row],[Название организации]])</f>
        <v>0</v>
      </c>
    </row>
    <row r="2162" spans="1:3" x14ac:dyDescent="0.25">
      <c r="A2162" s="23"/>
      <c r="B2162" s="7"/>
      <c r="C2162" s="3">
        <f>COUNTIF(Table1[Название организации],Table2[[#This Row],[Название организации]])</f>
        <v>0</v>
      </c>
    </row>
    <row r="2163" spans="1:3" x14ac:dyDescent="0.25">
      <c r="A2163" s="23"/>
      <c r="B2163" s="7"/>
      <c r="C2163" s="3">
        <f>COUNTIF(Table1[Название организации],Table2[[#This Row],[Название организации]])</f>
        <v>0</v>
      </c>
    </row>
    <row r="2164" spans="1:3" x14ac:dyDescent="0.25">
      <c r="A2164" s="23"/>
      <c r="B2164" s="7"/>
      <c r="C2164" s="3">
        <f>COUNTIF(Table1[Название организации],Table2[[#This Row],[Название организации]])</f>
        <v>0</v>
      </c>
    </row>
    <row r="2165" spans="1:3" x14ac:dyDescent="0.25">
      <c r="A2165" s="23"/>
      <c r="B2165" s="7"/>
      <c r="C2165" s="3">
        <f>COUNTIF(Table1[Название организации],Table2[[#This Row],[Название организации]])</f>
        <v>0</v>
      </c>
    </row>
    <row r="2166" spans="1:3" x14ac:dyDescent="0.25">
      <c r="A2166" s="23"/>
      <c r="B2166" s="7"/>
      <c r="C2166" s="3">
        <f>COUNTIF(Table1[Название организации],Table2[[#This Row],[Название организации]])</f>
        <v>0</v>
      </c>
    </row>
    <row r="2167" spans="1:3" x14ac:dyDescent="0.25">
      <c r="A2167" s="23"/>
      <c r="B2167" s="7"/>
      <c r="C2167" s="3">
        <f>COUNTIF(Table1[Название организации],Table2[[#This Row],[Название организации]])</f>
        <v>0</v>
      </c>
    </row>
    <row r="2168" spans="1:3" x14ac:dyDescent="0.25">
      <c r="A2168" s="23"/>
      <c r="B2168" s="7"/>
      <c r="C2168" s="3">
        <f>COUNTIF(Table1[Название организации],Table2[[#This Row],[Название организации]])</f>
        <v>0</v>
      </c>
    </row>
    <row r="2169" spans="1:3" x14ac:dyDescent="0.25">
      <c r="A2169" s="23"/>
      <c r="B2169" s="7"/>
      <c r="C2169" s="3">
        <f>COUNTIF(Table1[Название организации],Table2[[#This Row],[Название организации]])</f>
        <v>0</v>
      </c>
    </row>
    <row r="2170" spans="1:3" x14ac:dyDescent="0.25">
      <c r="A2170" s="23"/>
      <c r="B2170" s="7"/>
      <c r="C2170" s="3">
        <f>COUNTIF(Table1[Название организации],Table2[[#This Row],[Название организации]])</f>
        <v>0</v>
      </c>
    </row>
    <row r="2171" spans="1:3" x14ac:dyDescent="0.25">
      <c r="A2171" s="23"/>
      <c r="B2171" s="7"/>
      <c r="C2171" s="3">
        <f>COUNTIF(Table1[Название организации],Table2[[#This Row],[Название организации]])</f>
        <v>0</v>
      </c>
    </row>
    <row r="2172" spans="1:3" x14ac:dyDescent="0.25">
      <c r="A2172" s="23"/>
      <c r="B2172" s="7"/>
      <c r="C2172" s="3">
        <f>COUNTIF(Table1[Название организации],Table2[[#This Row],[Название организации]])</f>
        <v>0</v>
      </c>
    </row>
    <row r="2173" spans="1:3" x14ac:dyDescent="0.25">
      <c r="A2173" s="23"/>
      <c r="B2173" s="7"/>
      <c r="C2173" s="3">
        <f>COUNTIF(Table1[Название организации],Table2[[#This Row],[Название организации]])</f>
        <v>0</v>
      </c>
    </row>
    <row r="2174" spans="1:3" x14ac:dyDescent="0.25">
      <c r="A2174" s="23"/>
      <c r="B2174" s="7"/>
      <c r="C2174" s="3">
        <f>COUNTIF(Table1[Название организации],Table2[[#This Row],[Название организации]])</f>
        <v>0</v>
      </c>
    </row>
    <row r="2175" spans="1:3" x14ac:dyDescent="0.25">
      <c r="A2175" s="23"/>
      <c r="B2175" s="7"/>
      <c r="C2175" s="3">
        <f>COUNTIF(Table1[Название организации],Table2[[#This Row],[Название организации]])</f>
        <v>0</v>
      </c>
    </row>
    <row r="2176" spans="1:3" x14ac:dyDescent="0.25">
      <c r="A2176" s="23"/>
      <c r="B2176" s="7"/>
      <c r="C2176" s="3">
        <f>COUNTIF(Table1[Название организации],Table2[[#This Row],[Название организации]])</f>
        <v>0</v>
      </c>
    </row>
    <row r="2177" spans="1:3" x14ac:dyDescent="0.25">
      <c r="A2177" s="23"/>
      <c r="B2177" s="7"/>
      <c r="C2177" s="3">
        <f>COUNTIF(Table1[Название организации],Table2[[#This Row],[Название организации]])</f>
        <v>0</v>
      </c>
    </row>
    <row r="2178" spans="1:3" x14ac:dyDescent="0.25">
      <c r="A2178" s="23"/>
      <c r="B2178" s="7"/>
      <c r="C2178" s="3">
        <f>COUNTIF(Table1[Название организации],Table2[[#This Row],[Название организации]])</f>
        <v>0</v>
      </c>
    </row>
    <row r="2179" spans="1:3" x14ac:dyDescent="0.25">
      <c r="A2179" s="23"/>
      <c r="B2179" s="7"/>
      <c r="C2179" s="3">
        <f>COUNTIF(Table1[Название организации],Table2[[#This Row],[Название организации]])</f>
        <v>0</v>
      </c>
    </row>
    <row r="2180" spans="1:3" x14ac:dyDescent="0.25">
      <c r="A2180" s="23"/>
      <c r="B2180" s="7"/>
      <c r="C2180" s="3">
        <f>COUNTIF(Table1[Название организации],Table2[[#This Row],[Название организации]])</f>
        <v>0</v>
      </c>
    </row>
    <row r="2181" spans="1:3" x14ac:dyDescent="0.25">
      <c r="A2181" s="23"/>
      <c r="B2181" s="7"/>
      <c r="C2181" s="3">
        <f>COUNTIF(Table1[Название организации],Table2[[#This Row],[Название организации]])</f>
        <v>0</v>
      </c>
    </row>
    <row r="2182" spans="1:3" x14ac:dyDescent="0.25">
      <c r="A2182" s="23"/>
      <c r="B2182" s="7"/>
      <c r="C2182" s="3">
        <f>COUNTIF(Table1[Название организации],Table2[[#This Row],[Название организации]])</f>
        <v>0</v>
      </c>
    </row>
    <row r="2183" spans="1:3" x14ac:dyDescent="0.25">
      <c r="A2183" s="23"/>
      <c r="B2183" s="7"/>
      <c r="C2183" s="3">
        <f>COUNTIF(Table1[Название организации],Table2[[#This Row],[Название организации]])</f>
        <v>0</v>
      </c>
    </row>
    <row r="2184" spans="1:3" x14ac:dyDescent="0.25">
      <c r="A2184" s="23"/>
      <c r="B2184" s="7"/>
      <c r="C2184" s="3">
        <f>COUNTIF(Table1[Название организации],Table2[[#This Row],[Название организации]])</f>
        <v>0</v>
      </c>
    </row>
    <row r="2185" spans="1:3" x14ac:dyDescent="0.25">
      <c r="A2185" s="23"/>
      <c r="B2185" s="7"/>
      <c r="C2185" s="3">
        <f>COUNTIF(Table1[Название организации],Table2[[#This Row],[Название организации]])</f>
        <v>0</v>
      </c>
    </row>
    <row r="2186" spans="1:3" x14ac:dyDescent="0.25">
      <c r="A2186" s="23"/>
      <c r="B2186" s="7"/>
      <c r="C2186" s="3">
        <f>COUNTIF(Table1[Название организации],Table2[[#This Row],[Название организации]])</f>
        <v>0</v>
      </c>
    </row>
    <row r="2187" spans="1:3" x14ac:dyDescent="0.25">
      <c r="A2187" s="23"/>
      <c r="B2187" s="7"/>
      <c r="C2187" s="3">
        <f>COUNTIF(Table1[Название организации],Table2[[#This Row],[Название организации]])</f>
        <v>0</v>
      </c>
    </row>
    <row r="2188" spans="1:3" x14ac:dyDescent="0.25">
      <c r="A2188" s="23"/>
      <c r="B2188" s="7"/>
      <c r="C2188" s="3">
        <f>COUNTIF(Table1[Название организации],Table2[[#This Row],[Название организации]])</f>
        <v>0</v>
      </c>
    </row>
    <row r="2189" spans="1:3" x14ac:dyDescent="0.25">
      <c r="A2189" s="23"/>
      <c r="B2189" s="7"/>
      <c r="C2189" s="3">
        <f>COUNTIF(Table1[Название организации],Table2[[#This Row],[Название организации]])</f>
        <v>0</v>
      </c>
    </row>
    <row r="2190" spans="1:3" x14ac:dyDescent="0.25">
      <c r="A2190" s="23"/>
      <c r="B2190" s="7"/>
      <c r="C2190" s="3">
        <f>COUNTIF(Table1[Название организации],Table2[[#This Row],[Название организации]])</f>
        <v>0</v>
      </c>
    </row>
    <row r="2191" spans="1:3" x14ac:dyDescent="0.25">
      <c r="A2191" s="23"/>
      <c r="B2191" s="7"/>
      <c r="C2191" s="3">
        <f>COUNTIF(Table1[Название организации],Table2[[#This Row],[Название организации]])</f>
        <v>0</v>
      </c>
    </row>
    <row r="2192" spans="1:3" x14ac:dyDescent="0.25">
      <c r="A2192" s="23"/>
      <c r="B2192" s="7"/>
      <c r="C2192" s="3">
        <f>COUNTIF(Table1[Название организации],Table2[[#This Row],[Название организации]])</f>
        <v>0</v>
      </c>
    </row>
    <row r="2193" spans="1:3" x14ac:dyDescent="0.25">
      <c r="A2193" s="23"/>
      <c r="B2193" s="7"/>
      <c r="C2193" s="3">
        <f>COUNTIF(Table1[Название организации],Table2[[#This Row],[Название организации]])</f>
        <v>0</v>
      </c>
    </row>
    <row r="2194" spans="1:3" x14ac:dyDescent="0.25">
      <c r="A2194" s="23"/>
      <c r="B2194" s="7"/>
      <c r="C2194" s="3">
        <f>COUNTIF(Table1[Название организации],Table2[[#This Row],[Название организации]])</f>
        <v>0</v>
      </c>
    </row>
    <row r="2195" spans="1:3" x14ac:dyDescent="0.25">
      <c r="A2195" s="23"/>
      <c r="B2195" s="7"/>
      <c r="C2195" s="3">
        <f>COUNTIF(Table1[Название организации],Table2[[#This Row],[Название организации]])</f>
        <v>0</v>
      </c>
    </row>
    <row r="2196" spans="1:3" x14ac:dyDescent="0.25">
      <c r="A2196" s="23"/>
      <c r="B2196" s="7"/>
      <c r="C2196" s="3">
        <f>COUNTIF(Table1[Название организации],Table2[[#This Row],[Название организации]])</f>
        <v>0</v>
      </c>
    </row>
    <row r="2197" spans="1:3" x14ac:dyDescent="0.25">
      <c r="A2197" s="23"/>
      <c r="B2197" s="7"/>
      <c r="C2197" s="3">
        <f>COUNTIF(Table1[Название организации],Table2[[#This Row],[Название организации]])</f>
        <v>0</v>
      </c>
    </row>
    <row r="2198" spans="1:3" x14ac:dyDescent="0.25">
      <c r="A2198" s="23"/>
      <c r="B2198" s="7"/>
      <c r="C2198" s="3">
        <f>COUNTIF(Table1[Название организации],Table2[[#This Row],[Название организации]])</f>
        <v>0</v>
      </c>
    </row>
    <row r="2199" spans="1:3" x14ac:dyDescent="0.25">
      <c r="A2199" s="23"/>
      <c r="B2199" s="7"/>
      <c r="C2199" s="3">
        <f>COUNTIF(Table1[Название организации],Table2[[#This Row],[Название организации]])</f>
        <v>0</v>
      </c>
    </row>
    <row r="2200" spans="1:3" x14ac:dyDescent="0.25">
      <c r="A2200" s="23"/>
      <c r="B2200" s="7"/>
      <c r="C2200" s="3">
        <f>COUNTIF(Table1[Название организации],Table2[[#This Row],[Название организации]])</f>
        <v>0</v>
      </c>
    </row>
    <row r="2201" spans="1:3" x14ac:dyDescent="0.25">
      <c r="A2201" s="23"/>
      <c r="B2201" s="7"/>
      <c r="C2201" s="3">
        <f>COUNTIF(Table1[Название организации],Table2[[#This Row],[Название организации]])</f>
        <v>0</v>
      </c>
    </row>
    <row r="2202" spans="1:3" x14ac:dyDescent="0.25">
      <c r="A2202" s="23"/>
      <c r="B2202" s="7"/>
      <c r="C2202" s="3">
        <f>COUNTIF(Table1[Название организации],Table2[[#This Row],[Название организации]])</f>
        <v>0</v>
      </c>
    </row>
    <row r="2203" spans="1:3" x14ac:dyDescent="0.25">
      <c r="A2203" s="23"/>
      <c r="B2203" s="7"/>
      <c r="C2203" s="3">
        <f>COUNTIF(Table1[Название организации],Table2[[#This Row],[Название организации]])</f>
        <v>0</v>
      </c>
    </row>
    <row r="2204" spans="1:3" x14ac:dyDescent="0.25">
      <c r="A2204" s="23"/>
      <c r="B2204" s="7"/>
      <c r="C2204" s="3">
        <f>COUNTIF(Table1[Название организации],Table2[[#This Row],[Название организации]])</f>
        <v>0</v>
      </c>
    </row>
    <row r="2205" spans="1:3" x14ac:dyDescent="0.25">
      <c r="A2205" s="23"/>
      <c r="B2205" s="7"/>
      <c r="C2205" s="3">
        <f>COUNTIF(Table1[Название организации],Table2[[#This Row],[Название организации]])</f>
        <v>0</v>
      </c>
    </row>
    <row r="2206" spans="1:3" x14ac:dyDescent="0.25">
      <c r="A2206" s="23"/>
      <c r="B2206" s="7"/>
      <c r="C2206" s="3">
        <f>COUNTIF(Table1[Название организации],Table2[[#This Row],[Название организации]])</f>
        <v>0</v>
      </c>
    </row>
    <row r="2207" spans="1:3" x14ac:dyDescent="0.25">
      <c r="A2207" s="23"/>
      <c r="B2207" s="7"/>
      <c r="C2207" s="3">
        <f>COUNTIF(Table1[Название организации],Table2[[#This Row],[Название организации]])</f>
        <v>0</v>
      </c>
    </row>
    <row r="2208" spans="1:3" x14ac:dyDescent="0.25">
      <c r="A2208" s="23"/>
      <c r="B2208" s="7"/>
      <c r="C2208" s="3">
        <f>COUNTIF(Table1[Название организации],Table2[[#This Row],[Название организации]])</f>
        <v>0</v>
      </c>
    </row>
    <row r="2209" spans="1:3" x14ac:dyDescent="0.25">
      <c r="A2209" s="23"/>
      <c r="B2209" s="7"/>
      <c r="C2209" s="3">
        <f>COUNTIF(Table1[Название организации],Table2[[#This Row],[Название организации]])</f>
        <v>0</v>
      </c>
    </row>
    <row r="2210" spans="1:3" x14ac:dyDescent="0.25">
      <c r="A2210" s="23"/>
      <c r="B2210" s="7"/>
      <c r="C2210" s="3">
        <f>COUNTIF(Table1[Название организации],Table2[[#This Row],[Название организации]])</f>
        <v>0</v>
      </c>
    </row>
    <row r="2211" spans="1:3" x14ac:dyDescent="0.25">
      <c r="A2211" s="23"/>
      <c r="B2211" s="7"/>
      <c r="C2211" s="3">
        <f>COUNTIF(Table1[Название организации],Table2[[#This Row],[Название организации]])</f>
        <v>0</v>
      </c>
    </row>
    <row r="2212" spans="1:3" x14ac:dyDescent="0.25">
      <c r="A2212" s="23"/>
      <c r="B2212" s="7"/>
      <c r="C2212" s="3">
        <f>COUNTIF(Table1[Название организации],Table2[[#This Row],[Название организации]])</f>
        <v>0</v>
      </c>
    </row>
    <row r="2213" spans="1:3" x14ac:dyDescent="0.25">
      <c r="A2213" s="23"/>
      <c r="B2213" s="7"/>
      <c r="C2213" s="3">
        <f>COUNTIF(Table1[Название организации],Table2[[#This Row],[Название организации]])</f>
        <v>0</v>
      </c>
    </row>
    <row r="2214" spans="1:3" x14ac:dyDescent="0.25">
      <c r="A2214" s="23"/>
      <c r="B2214" s="7"/>
      <c r="C2214" s="3">
        <f>COUNTIF(Table1[Название организации],Table2[[#This Row],[Название организации]])</f>
        <v>0</v>
      </c>
    </row>
    <row r="2215" spans="1:3" x14ac:dyDescent="0.25">
      <c r="A2215" s="23"/>
      <c r="B2215" s="7"/>
      <c r="C2215" s="3">
        <f>COUNTIF(Table1[Название организации],Table2[[#This Row],[Название организации]])</f>
        <v>0</v>
      </c>
    </row>
    <row r="2216" spans="1:3" x14ac:dyDescent="0.25">
      <c r="A2216" s="23"/>
      <c r="B2216" s="7"/>
      <c r="C2216" s="3">
        <f>COUNTIF(Table1[Название организации],Table2[[#This Row],[Название организации]])</f>
        <v>0</v>
      </c>
    </row>
    <row r="2217" spans="1:3" x14ac:dyDescent="0.25">
      <c r="A2217" s="23"/>
      <c r="B2217" s="7"/>
      <c r="C2217" s="3">
        <f>COUNTIF(Table1[Название организации],Table2[[#This Row],[Название организации]])</f>
        <v>0</v>
      </c>
    </row>
    <row r="2218" spans="1:3" x14ac:dyDescent="0.25">
      <c r="A2218" s="23"/>
      <c r="B2218" s="7"/>
      <c r="C2218" s="3">
        <f>COUNTIF(Table1[Название организации],Table2[[#This Row],[Название организации]])</f>
        <v>0</v>
      </c>
    </row>
    <row r="2219" spans="1:3" x14ac:dyDescent="0.25">
      <c r="A2219" s="23"/>
      <c r="B2219" s="7"/>
      <c r="C2219" s="3">
        <f>COUNTIF(Table1[Название организации],Table2[[#This Row],[Название организации]])</f>
        <v>0</v>
      </c>
    </row>
    <row r="2220" spans="1:3" x14ac:dyDescent="0.25">
      <c r="A2220" s="23"/>
      <c r="B2220" s="7"/>
      <c r="C2220" s="3">
        <f>COUNTIF(Table1[Название организации],Table2[[#This Row],[Название организации]])</f>
        <v>0</v>
      </c>
    </row>
    <row r="2221" spans="1:3" x14ac:dyDescent="0.25">
      <c r="A2221" s="23"/>
      <c r="B2221" s="7"/>
      <c r="C2221" s="3">
        <f>COUNTIF(Table1[Название организации],Table2[[#This Row],[Название организации]])</f>
        <v>0</v>
      </c>
    </row>
    <row r="2222" spans="1:3" x14ac:dyDescent="0.25">
      <c r="A2222" s="23"/>
      <c r="B2222" s="7"/>
      <c r="C2222" s="3">
        <f>COUNTIF(Table1[Название организации],Table2[[#This Row],[Название организации]])</f>
        <v>0</v>
      </c>
    </row>
    <row r="2223" spans="1:3" x14ac:dyDescent="0.25">
      <c r="A2223" s="23"/>
      <c r="B2223" s="7"/>
      <c r="C2223" s="3">
        <f>COUNTIF(Table1[Название организации],Table2[[#This Row],[Название организации]])</f>
        <v>0</v>
      </c>
    </row>
    <row r="2224" spans="1:3" x14ac:dyDescent="0.25">
      <c r="A2224" s="23"/>
      <c r="B2224" s="7"/>
      <c r="C2224" s="3">
        <f>COUNTIF(Table1[Название организации],Table2[[#This Row],[Название организации]])</f>
        <v>0</v>
      </c>
    </row>
    <row r="2225" spans="1:3" x14ac:dyDescent="0.25">
      <c r="A2225" s="23"/>
      <c r="B2225" s="7"/>
      <c r="C2225" s="3">
        <f>COUNTIF(Table1[Название организации],Table2[[#This Row],[Название организации]])</f>
        <v>0</v>
      </c>
    </row>
    <row r="2226" spans="1:3" x14ac:dyDescent="0.25">
      <c r="A2226" s="23"/>
      <c r="B2226" s="7"/>
      <c r="C2226" s="3">
        <f>COUNTIF(Table1[Название организации],Table2[[#This Row],[Название организации]])</f>
        <v>0</v>
      </c>
    </row>
    <row r="2227" spans="1:3" x14ac:dyDescent="0.25">
      <c r="A2227" s="23"/>
      <c r="B2227" s="7"/>
      <c r="C2227" s="3">
        <f>COUNTIF(Table1[Название организации],Table2[[#This Row],[Название организации]])</f>
        <v>0</v>
      </c>
    </row>
    <row r="2228" spans="1:3" x14ac:dyDescent="0.25">
      <c r="A2228" s="23"/>
      <c r="B2228" s="7"/>
      <c r="C2228" s="3">
        <f>COUNTIF(Table1[Название организации],Table2[[#This Row],[Название организации]])</f>
        <v>0</v>
      </c>
    </row>
    <row r="2229" spans="1:3" x14ac:dyDescent="0.25">
      <c r="A2229" s="23"/>
      <c r="B2229" s="7"/>
      <c r="C2229" s="3">
        <f>COUNTIF(Table1[Название организации],Table2[[#This Row],[Название организации]])</f>
        <v>0</v>
      </c>
    </row>
    <row r="2230" spans="1:3" x14ac:dyDescent="0.25">
      <c r="A2230" s="23"/>
      <c r="B2230" s="7"/>
      <c r="C2230" s="3">
        <f>COUNTIF(Table1[Название организации],Table2[[#This Row],[Название организации]])</f>
        <v>0</v>
      </c>
    </row>
    <row r="2231" spans="1:3" x14ac:dyDescent="0.25">
      <c r="A2231" s="23"/>
      <c r="B2231" s="7"/>
      <c r="C2231" s="3">
        <f>COUNTIF(Table1[Название организации],Table2[[#This Row],[Название организации]])</f>
        <v>0</v>
      </c>
    </row>
    <row r="2232" spans="1:3" x14ac:dyDescent="0.25">
      <c r="A2232" s="23"/>
      <c r="B2232" s="7"/>
      <c r="C2232" s="3">
        <f>COUNTIF(Table1[Название организации],Table2[[#This Row],[Название организации]])</f>
        <v>0</v>
      </c>
    </row>
    <row r="2233" spans="1:3" x14ac:dyDescent="0.25">
      <c r="A2233" s="23"/>
      <c r="B2233" s="7"/>
      <c r="C2233" s="3">
        <f>COUNTIF(Table1[Название организации],Table2[[#This Row],[Название организации]])</f>
        <v>0</v>
      </c>
    </row>
    <row r="2234" spans="1:3" x14ac:dyDescent="0.25">
      <c r="A2234" s="23"/>
      <c r="B2234" s="7"/>
      <c r="C2234" s="3">
        <f>COUNTIF(Table1[Название организации],Table2[[#This Row],[Название организации]])</f>
        <v>0</v>
      </c>
    </row>
    <row r="2235" spans="1:3" x14ac:dyDescent="0.25">
      <c r="A2235" s="23"/>
      <c r="B2235" s="7"/>
      <c r="C2235" s="3">
        <f>COUNTIF(Table1[Название организации],Table2[[#This Row],[Название организации]])</f>
        <v>0</v>
      </c>
    </row>
    <row r="2236" spans="1:3" x14ac:dyDescent="0.25">
      <c r="A2236" s="23"/>
      <c r="B2236" s="7"/>
      <c r="C2236" s="3">
        <f>COUNTIF(Table1[Название организации],Table2[[#This Row],[Название организации]])</f>
        <v>0</v>
      </c>
    </row>
    <row r="2237" spans="1:3" x14ac:dyDescent="0.25">
      <c r="A2237" s="23"/>
      <c r="B2237" s="7"/>
      <c r="C2237" s="3">
        <f>COUNTIF(Table1[Название организации],Table2[[#This Row],[Название организации]])</f>
        <v>0</v>
      </c>
    </row>
    <row r="2238" spans="1:3" x14ac:dyDescent="0.25">
      <c r="A2238" s="23"/>
      <c r="B2238" s="7"/>
      <c r="C2238" s="3">
        <f>COUNTIF(Table1[Название организации],Table2[[#This Row],[Название организации]])</f>
        <v>0</v>
      </c>
    </row>
    <row r="2239" spans="1:3" x14ac:dyDescent="0.25">
      <c r="A2239" s="23"/>
      <c r="B2239" s="7"/>
      <c r="C2239" s="3">
        <f>COUNTIF(Table1[Название организации],Table2[[#This Row],[Название организации]])</f>
        <v>0</v>
      </c>
    </row>
    <row r="2240" spans="1:3" x14ac:dyDescent="0.25">
      <c r="A2240" s="23"/>
      <c r="B2240" s="7"/>
      <c r="C2240" s="3">
        <f>COUNTIF(Table1[Название организации],Table2[[#This Row],[Название организации]])</f>
        <v>0</v>
      </c>
    </row>
    <row r="2241" spans="1:3" x14ac:dyDescent="0.25">
      <c r="A2241" s="23"/>
      <c r="B2241" s="7"/>
      <c r="C2241" s="3">
        <f>COUNTIF(Table1[Название организации],Table2[[#This Row],[Название организации]])</f>
        <v>0</v>
      </c>
    </row>
    <row r="2242" spans="1:3" x14ac:dyDescent="0.25">
      <c r="A2242" s="23"/>
      <c r="B2242" s="7"/>
      <c r="C2242" s="3">
        <f>COUNTIF(Table1[Название организации],Table2[[#This Row],[Название организации]])</f>
        <v>0</v>
      </c>
    </row>
    <row r="2243" spans="1:3" x14ac:dyDescent="0.25">
      <c r="A2243" s="23"/>
      <c r="B2243" s="7"/>
      <c r="C2243" s="3">
        <f>COUNTIF(Table1[Название организации],Table2[[#This Row],[Название организации]])</f>
        <v>0</v>
      </c>
    </row>
    <row r="2244" spans="1:3" x14ac:dyDescent="0.25">
      <c r="A2244" s="23"/>
      <c r="B2244" s="7"/>
      <c r="C2244" s="3">
        <f>COUNTIF(Table1[Название организации],Table2[[#This Row],[Название организации]])</f>
        <v>0</v>
      </c>
    </row>
    <row r="2245" spans="1:3" x14ac:dyDescent="0.25">
      <c r="A2245" s="23"/>
      <c r="B2245" s="7"/>
      <c r="C2245" s="3">
        <f>COUNTIF(Table1[Название организации],Table2[[#This Row],[Название организации]])</f>
        <v>0</v>
      </c>
    </row>
    <row r="2246" spans="1:3" x14ac:dyDescent="0.25">
      <c r="A2246" s="23"/>
      <c r="B2246" s="7"/>
      <c r="C2246" s="3">
        <f>COUNTIF(Table1[Название организации],Table2[[#This Row],[Название организации]])</f>
        <v>0</v>
      </c>
    </row>
    <row r="2247" spans="1:3" x14ac:dyDescent="0.25">
      <c r="A2247" s="23"/>
      <c r="B2247" s="7"/>
      <c r="C2247" s="3">
        <f>COUNTIF(Table1[Название организации],Table2[[#This Row],[Название организации]])</f>
        <v>0</v>
      </c>
    </row>
    <row r="2248" spans="1:3" x14ac:dyDescent="0.25">
      <c r="A2248" s="23"/>
      <c r="B2248" s="7"/>
      <c r="C2248" s="3">
        <f>COUNTIF(Table1[Название организации],Table2[[#This Row],[Название организации]])</f>
        <v>0</v>
      </c>
    </row>
    <row r="2249" spans="1:3" x14ac:dyDescent="0.25">
      <c r="A2249" s="23"/>
      <c r="B2249" s="7"/>
      <c r="C2249" s="3">
        <f>COUNTIF(Table1[Название организации],Table2[[#This Row],[Название организации]])</f>
        <v>0</v>
      </c>
    </row>
    <row r="2250" spans="1:3" x14ac:dyDescent="0.25">
      <c r="A2250" s="23"/>
      <c r="B2250" s="7"/>
      <c r="C2250" s="3">
        <f>COUNTIF(Table1[Название организации],Table2[[#This Row],[Название организации]])</f>
        <v>0</v>
      </c>
    </row>
    <row r="2251" spans="1:3" x14ac:dyDescent="0.25">
      <c r="A2251" s="23"/>
      <c r="B2251" s="7"/>
      <c r="C2251" s="3">
        <f>COUNTIF(Table1[Название организации],Table2[[#This Row],[Название организации]])</f>
        <v>0</v>
      </c>
    </row>
    <row r="2252" spans="1:3" x14ac:dyDescent="0.25">
      <c r="A2252" s="23"/>
      <c r="B2252" s="7"/>
      <c r="C2252" s="3">
        <f>COUNTIF(Table1[Название организации],Table2[[#This Row],[Название организации]])</f>
        <v>0</v>
      </c>
    </row>
    <row r="2253" spans="1:3" x14ac:dyDescent="0.25">
      <c r="A2253" s="23"/>
      <c r="B2253" s="7"/>
      <c r="C2253" s="3">
        <f>COUNTIF(Table1[Название организации],Table2[[#This Row],[Название организации]])</f>
        <v>0</v>
      </c>
    </row>
    <row r="2254" spans="1:3" x14ac:dyDescent="0.25">
      <c r="A2254" s="23"/>
      <c r="B2254" s="7"/>
      <c r="C2254" s="3">
        <f>COUNTIF(Table1[Название организации],Table2[[#This Row],[Название организации]])</f>
        <v>0</v>
      </c>
    </row>
    <row r="2255" spans="1:3" x14ac:dyDescent="0.25">
      <c r="A2255" s="23"/>
      <c r="B2255" s="7"/>
      <c r="C2255" s="3">
        <f>COUNTIF(Table1[Название организации],Table2[[#This Row],[Название организации]])</f>
        <v>0</v>
      </c>
    </row>
    <row r="2256" spans="1:3" x14ac:dyDescent="0.25">
      <c r="A2256" s="23"/>
      <c r="B2256" s="7"/>
      <c r="C2256" s="3">
        <f>COUNTIF(Table1[Название организации],Table2[[#This Row],[Название организации]])</f>
        <v>0</v>
      </c>
    </row>
    <row r="2257" spans="1:3" x14ac:dyDescent="0.25">
      <c r="A2257" s="23"/>
      <c r="B2257" s="7"/>
      <c r="C2257" s="3">
        <f>COUNTIF(Table1[Название организации],Table2[[#This Row],[Название организации]])</f>
        <v>0</v>
      </c>
    </row>
    <row r="2258" spans="1:3" x14ac:dyDescent="0.25">
      <c r="A2258" s="23"/>
      <c r="B2258" s="7"/>
      <c r="C2258" s="3">
        <f>COUNTIF(Table1[Название организации],Table2[[#This Row],[Название организации]])</f>
        <v>0</v>
      </c>
    </row>
    <row r="2259" spans="1:3" x14ac:dyDescent="0.25">
      <c r="A2259" s="23"/>
      <c r="B2259" s="7"/>
      <c r="C2259" s="3">
        <f>COUNTIF(Table1[Название организации],Table2[[#This Row],[Название организации]])</f>
        <v>0</v>
      </c>
    </row>
    <row r="2260" spans="1:3" x14ac:dyDescent="0.25">
      <c r="A2260" s="23"/>
      <c r="B2260" s="7"/>
      <c r="C2260" s="3">
        <f>COUNTIF(Table1[Название организации],Table2[[#This Row],[Название организации]])</f>
        <v>0</v>
      </c>
    </row>
    <row r="2261" spans="1:3" x14ac:dyDescent="0.25">
      <c r="A2261" s="23"/>
      <c r="B2261" s="7"/>
      <c r="C2261" s="3">
        <f>COUNTIF(Table1[Название организации],Table2[[#This Row],[Название организации]])</f>
        <v>0</v>
      </c>
    </row>
    <row r="2262" spans="1:3" x14ac:dyDescent="0.25">
      <c r="A2262" s="23"/>
      <c r="B2262" s="7"/>
      <c r="C2262" s="3">
        <f>COUNTIF(Table1[Название организации],Table2[[#This Row],[Название организации]])</f>
        <v>0</v>
      </c>
    </row>
    <row r="2263" spans="1:3" x14ac:dyDescent="0.25">
      <c r="A2263" s="23"/>
      <c r="B2263" s="7"/>
      <c r="C2263" s="3">
        <f>COUNTIF(Table1[Название организации],Table2[[#This Row],[Название организации]])</f>
        <v>0</v>
      </c>
    </row>
    <row r="2264" spans="1:3" x14ac:dyDescent="0.25">
      <c r="A2264" s="23"/>
      <c r="B2264" s="7"/>
      <c r="C2264" s="3">
        <f>COUNTIF(Table1[Название организации],Table2[[#This Row],[Название организации]])</f>
        <v>0</v>
      </c>
    </row>
    <row r="2265" spans="1:3" x14ac:dyDescent="0.25">
      <c r="A2265" s="23"/>
      <c r="B2265" s="7"/>
      <c r="C2265" s="3">
        <f>COUNTIF(Table1[Название организации],Table2[[#This Row],[Название организации]])</f>
        <v>0</v>
      </c>
    </row>
    <row r="2266" spans="1:3" x14ac:dyDescent="0.25">
      <c r="A2266" s="23"/>
      <c r="B2266" s="7"/>
      <c r="C2266" s="3">
        <f>COUNTIF(Table1[Название организации],Table2[[#This Row],[Название организации]])</f>
        <v>0</v>
      </c>
    </row>
    <row r="2267" spans="1:3" x14ac:dyDescent="0.25">
      <c r="A2267" s="23"/>
      <c r="B2267" s="7"/>
      <c r="C2267" s="3">
        <f>COUNTIF(Table1[Название организации],Table2[[#This Row],[Название организации]])</f>
        <v>0</v>
      </c>
    </row>
    <row r="2268" spans="1:3" x14ac:dyDescent="0.25">
      <c r="A2268" s="23"/>
      <c r="B2268" s="7"/>
      <c r="C2268" s="3">
        <f>COUNTIF(Table1[Название организации],Table2[[#This Row],[Название организации]])</f>
        <v>0</v>
      </c>
    </row>
    <row r="2269" spans="1:3" x14ac:dyDescent="0.25">
      <c r="A2269" s="23"/>
      <c r="B2269" s="7"/>
      <c r="C2269" s="3">
        <f>COUNTIF(Table1[Название организации],Table2[[#This Row],[Название организации]])</f>
        <v>0</v>
      </c>
    </row>
    <row r="2270" spans="1:3" x14ac:dyDescent="0.25">
      <c r="A2270" s="23"/>
      <c r="B2270" s="7"/>
      <c r="C2270" s="3">
        <f>COUNTIF(Table1[Название организации],Table2[[#This Row],[Название организации]])</f>
        <v>0</v>
      </c>
    </row>
    <row r="2271" spans="1:3" x14ac:dyDescent="0.25">
      <c r="A2271" s="23"/>
      <c r="B2271" s="7"/>
      <c r="C2271" s="3">
        <f>COUNTIF(Table1[Название организации],Table2[[#This Row],[Название организации]])</f>
        <v>0</v>
      </c>
    </row>
    <row r="2272" spans="1:3" x14ac:dyDescent="0.25">
      <c r="A2272" s="23"/>
      <c r="B2272" s="7"/>
      <c r="C2272" s="3">
        <f>COUNTIF(Table1[Название организации],Table2[[#This Row],[Название организации]])</f>
        <v>0</v>
      </c>
    </row>
    <row r="2273" spans="1:3" x14ac:dyDescent="0.25">
      <c r="A2273" s="23"/>
      <c r="B2273" s="7"/>
      <c r="C2273" s="3">
        <f>COUNTIF(Table1[Название организации],Table2[[#This Row],[Название организации]])</f>
        <v>0</v>
      </c>
    </row>
    <row r="2274" spans="1:3" x14ac:dyDescent="0.25">
      <c r="A2274" s="23"/>
      <c r="B2274" s="7"/>
      <c r="C2274" s="3">
        <f>COUNTIF(Table1[Название организации],Table2[[#This Row],[Название организации]])</f>
        <v>0</v>
      </c>
    </row>
    <row r="2275" spans="1:3" x14ac:dyDescent="0.25">
      <c r="A2275" s="23"/>
      <c r="B2275" s="7"/>
      <c r="C2275" s="3">
        <f>COUNTIF(Table1[Название организации],Table2[[#This Row],[Название организации]])</f>
        <v>0</v>
      </c>
    </row>
    <row r="2276" spans="1:3" x14ac:dyDescent="0.25">
      <c r="A2276" s="23"/>
      <c r="B2276" s="7"/>
      <c r="C2276" s="3">
        <f>COUNTIF(Table1[Название организации],Table2[[#This Row],[Название организации]])</f>
        <v>0</v>
      </c>
    </row>
    <row r="2277" spans="1:3" x14ac:dyDescent="0.25">
      <c r="A2277" s="23"/>
      <c r="B2277" s="7"/>
      <c r="C2277" s="3">
        <f>COUNTIF(Table1[Название организации],Table2[[#This Row],[Название организации]])</f>
        <v>0</v>
      </c>
    </row>
    <row r="2278" spans="1:3" x14ac:dyDescent="0.25">
      <c r="A2278" s="23"/>
      <c r="B2278" s="7"/>
      <c r="C2278" s="3">
        <f>COUNTIF(Table1[Название организации],Table2[[#This Row],[Название организации]])</f>
        <v>0</v>
      </c>
    </row>
    <row r="2279" spans="1:3" x14ac:dyDescent="0.25">
      <c r="A2279" s="23"/>
      <c r="B2279" s="7"/>
      <c r="C2279" s="3">
        <f>COUNTIF(Table1[Название организации],Table2[[#This Row],[Название организации]])</f>
        <v>0</v>
      </c>
    </row>
    <row r="2280" spans="1:3" x14ac:dyDescent="0.25">
      <c r="A2280" s="23"/>
      <c r="B2280" s="7"/>
      <c r="C2280" s="3">
        <f>COUNTIF(Table1[Название организации],Table2[[#This Row],[Название организации]])</f>
        <v>0</v>
      </c>
    </row>
    <row r="2281" spans="1:3" x14ac:dyDescent="0.25">
      <c r="A2281" s="23"/>
      <c r="B2281" s="7"/>
      <c r="C2281" s="3">
        <f>COUNTIF(Table1[Название организации],Table2[[#This Row],[Название организации]])</f>
        <v>0</v>
      </c>
    </row>
    <row r="2282" spans="1:3" x14ac:dyDescent="0.25">
      <c r="A2282" s="23"/>
      <c r="B2282" s="7"/>
      <c r="C2282" s="3">
        <f>COUNTIF(Table1[Название организации],Table2[[#This Row],[Название организации]])</f>
        <v>0</v>
      </c>
    </row>
    <row r="2283" spans="1:3" x14ac:dyDescent="0.25">
      <c r="A2283" s="23"/>
      <c r="B2283" s="7"/>
      <c r="C2283" s="3">
        <f>COUNTIF(Table1[Название организации],Table2[[#This Row],[Название организации]])</f>
        <v>0</v>
      </c>
    </row>
    <row r="2284" spans="1:3" x14ac:dyDescent="0.25">
      <c r="A2284" s="23"/>
      <c r="B2284" s="7"/>
      <c r="C2284" s="3">
        <f>COUNTIF(Table1[Название организации],Table2[[#This Row],[Название организации]])</f>
        <v>0</v>
      </c>
    </row>
    <row r="2285" spans="1:3" x14ac:dyDescent="0.25">
      <c r="A2285" s="23"/>
      <c r="B2285" s="7"/>
      <c r="C2285" s="3">
        <f>COUNTIF(Table1[Название организации],Table2[[#This Row],[Название организации]])</f>
        <v>0</v>
      </c>
    </row>
    <row r="2286" spans="1:3" x14ac:dyDescent="0.25">
      <c r="A2286" s="23"/>
      <c r="B2286" s="7"/>
      <c r="C2286" s="3">
        <f>COUNTIF(Table1[Название организации],Table2[[#This Row],[Название организации]])</f>
        <v>0</v>
      </c>
    </row>
    <row r="2287" spans="1:3" x14ac:dyDescent="0.25">
      <c r="A2287" s="23"/>
      <c r="B2287" s="7"/>
      <c r="C2287" s="3">
        <f>COUNTIF(Table1[Название организации],Table2[[#This Row],[Название организации]])</f>
        <v>0</v>
      </c>
    </row>
    <row r="2288" spans="1:3" x14ac:dyDescent="0.25">
      <c r="A2288" s="23"/>
      <c r="B2288" s="7"/>
      <c r="C2288" s="3">
        <f>COUNTIF(Table1[Название организации],Table2[[#This Row],[Название организации]])</f>
        <v>0</v>
      </c>
    </row>
    <row r="2289" spans="1:3" x14ac:dyDescent="0.25">
      <c r="A2289" s="23"/>
      <c r="B2289" s="7"/>
      <c r="C2289" s="3">
        <f>COUNTIF(Table1[Название организации],Table2[[#This Row],[Название организации]])</f>
        <v>0</v>
      </c>
    </row>
    <row r="2290" spans="1:3" x14ac:dyDescent="0.25">
      <c r="A2290" s="23"/>
      <c r="B2290" s="7"/>
      <c r="C2290" s="3">
        <f>COUNTIF(Table1[Название организации],Table2[[#This Row],[Название организации]])</f>
        <v>0</v>
      </c>
    </row>
    <row r="2291" spans="1:3" x14ac:dyDescent="0.25">
      <c r="A2291" s="23"/>
      <c r="B2291" s="7"/>
      <c r="C2291" s="3">
        <f>COUNTIF(Table1[Название организации],Table2[[#This Row],[Название организации]])</f>
        <v>0</v>
      </c>
    </row>
    <row r="2292" spans="1:3" x14ac:dyDescent="0.25">
      <c r="A2292" s="23"/>
      <c r="B2292" s="7"/>
      <c r="C2292" s="3">
        <f>COUNTIF(Table1[Название организации],Table2[[#This Row],[Название организации]])</f>
        <v>0</v>
      </c>
    </row>
    <row r="2293" spans="1:3" x14ac:dyDescent="0.25">
      <c r="A2293" s="23"/>
      <c r="B2293" s="7"/>
      <c r="C2293" s="3">
        <f>COUNTIF(Table1[Название организации],Table2[[#This Row],[Название организации]])</f>
        <v>0</v>
      </c>
    </row>
    <row r="2294" spans="1:3" x14ac:dyDescent="0.25">
      <c r="A2294" s="23"/>
      <c r="B2294" s="7"/>
      <c r="C2294" s="3">
        <f>COUNTIF(Table1[Название организации],Table2[[#This Row],[Название организации]])</f>
        <v>0</v>
      </c>
    </row>
    <row r="2295" spans="1:3" x14ac:dyDescent="0.25">
      <c r="A2295" s="23"/>
      <c r="B2295" s="7"/>
      <c r="C2295" s="3">
        <f>COUNTIF(Table1[Название организации],Table2[[#This Row],[Название организации]])</f>
        <v>0</v>
      </c>
    </row>
    <row r="2296" spans="1:3" x14ac:dyDescent="0.25">
      <c r="A2296" s="23"/>
      <c r="B2296" s="7"/>
      <c r="C2296" s="3">
        <f>COUNTIF(Table1[Название организации],Table2[[#This Row],[Название организации]])</f>
        <v>0</v>
      </c>
    </row>
    <row r="2297" spans="1:3" x14ac:dyDescent="0.25">
      <c r="A2297" s="23"/>
      <c r="B2297" s="7"/>
      <c r="C2297" s="3">
        <f>COUNTIF(Table1[Название организации],Table2[[#This Row],[Название организации]])</f>
        <v>0</v>
      </c>
    </row>
    <row r="2298" spans="1:3" x14ac:dyDescent="0.25">
      <c r="A2298" s="23"/>
      <c r="B2298" s="7"/>
      <c r="C2298" s="3">
        <f>COUNTIF(Table1[Название организации],Table2[[#This Row],[Название организации]])</f>
        <v>0</v>
      </c>
    </row>
    <row r="2299" spans="1:3" x14ac:dyDescent="0.25">
      <c r="A2299" s="23"/>
      <c r="B2299" s="7"/>
      <c r="C2299" s="3">
        <f>COUNTIF(Table1[Название организации],Table2[[#This Row],[Название организации]])</f>
        <v>0</v>
      </c>
    </row>
    <row r="2300" spans="1:3" x14ac:dyDescent="0.25">
      <c r="A2300" s="23"/>
      <c r="B2300" s="7"/>
      <c r="C2300" s="3">
        <f>COUNTIF(Table1[Название организации],Table2[[#This Row],[Название организации]])</f>
        <v>0</v>
      </c>
    </row>
    <row r="2301" spans="1:3" x14ac:dyDescent="0.25">
      <c r="A2301" s="23"/>
      <c r="B2301" s="7"/>
      <c r="C2301" s="3">
        <f>COUNTIF(Table1[Название организации],Table2[[#This Row],[Название организации]])</f>
        <v>0</v>
      </c>
    </row>
    <row r="2302" spans="1:3" x14ac:dyDescent="0.25">
      <c r="A2302" s="23"/>
      <c r="B2302" s="7"/>
      <c r="C2302" s="3">
        <f>COUNTIF(Table1[Название организации],Table2[[#This Row],[Название организации]])</f>
        <v>0</v>
      </c>
    </row>
    <row r="2303" spans="1:3" x14ac:dyDescent="0.25">
      <c r="A2303" s="23"/>
      <c r="B2303" s="7"/>
      <c r="C2303" s="3">
        <f>COUNTIF(Table1[Название организации],Table2[[#This Row],[Название организации]])</f>
        <v>0</v>
      </c>
    </row>
    <row r="2304" spans="1:3" x14ac:dyDescent="0.25">
      <c r="A2304" s="23"/>
      <c r="B2304" s="7"/>
      <c r="C2304" s="3">
        <f>COUNTIF(Table1[Название организации],Table2[[#This Row],[Название организации]])</f>
        <v>0</v>
      </c>
    </row>
    <row r="2305" spans="1:3" x14ac:dyDescent="0.25">
      <c r="A2305" s="23"/>
      <c r="B2305" s="7"/>
      <c r="C2305" s="3">
        <f>COUNTIF(Table1[Название организации],Table2[[#This Row],[Название организации]])</f>
        <v>0</v>
      </c>
    </row>
    <row r="2306" spans="1:3" x14ac:dyDescent="0.25">
      <c r="A2306" s="23"/>
      <c r="B2306" s="7"/>
      <c r="C2306" s="3">
        <f>COUNTIF(Table1[Название организации],Table2[[#This Row],[Название организации]])</f>
        <v>0</v>
      </c>
    </row>
    <row r="2307" spans="1:3" x14ac:dyDescent="0.25">
      <c r="A2307" s="23"/>
      <c r="B2307" s="7"/>
      <c r="C2307" s="3">
        <f>COUNTIF(Table1[Название организации],Table2[[#This Row],[Название организации]])</f>
        <v>0</v>
      </c>
    </row>
    <row r="2308" spans="1:3" x14ac:dyDescent="0.25">
      <c r="A2308" s="23"/>
      <c r="B2308" s="7"/>
      <c r="C2308" s="3">
        <f>COUNTIF(Table1[Название организации],Table2[[#This Row],[Название организации]])</f>
        <v>0</v>
      </c>
    </row>
    <row r="2309" spans="1:3" x14ac:dyDescent="0.25">
      <c r="A2309" s="23"/>
      <c r="B2309" s="7"/>
      <c r="C2309" s="3">
        <f>COUNTIF(Table1[Название организации],Table2[[#This Row],[Название организации]])</f>
        <v>0</v>
      </c>
    </row>
    <row r="2310" spans="1:3" x14ac:dyDescent="0.25">
      <c r="A2310" s="23"/>
      <c r="B2310" s="7"/>
      <c r="C2310" s="3">
        <f>COUNTIF(Table1[Название организации],Table2[[#This Row],[Название организации]])</f>
        <v>0</v>
      </c>
    </row>
    <row r="2311" spans="1:3" x14ac:dyDescent="0.25">
      <c r="A2311" s="23"/>
      <c r="B2311" s="7"/>
      <c r="C2311" s="3">
        <f>COUNTIF(Table1[Название организации],Table2[[#This Row],[Название организации]])</f>
        <v>0</v>
      </c>
    </row>
    <row r="2312" spans="1:3" x14ac:dyDescent="0.25">
      <c r="A2312" s="23"/>
      <c r="B2312" s="7"/>
      <c r="C2312" s="3">
        <f>COUNTIF(Table1[Название организации],Table2[[#This Row],[Название организации]])</f>
        <v>0</v>
      </c>
    </row>
    <row r="2313" spans="1:3" x14ac:dyDescent="0.25">
      <c r="A2313" s="23"/>
      <c r="B2313" s="7"/>
      <c r="C2313" s="3">
        <f>COUNTIF(Table1[Название организации],Table2[[#This Row],[Название организации]])</f>
        <v>0</v>
      </c>
    </row>
    <row r="2314" spans="1:3" x14ac:dyDescent="0.25">
      <c r="A2314" s="23"/>
      <c r="B2314" s="7"/>
      <c r="C2314" s="3">
        <f>COUNTIF(Table1[Название организации],Table2[[#This Row],[Название организации]])</f>
        <v>0</v>
      </c>
    </row>
    <row r="2315" spans="1:3" x14ac:dyDescent="0.25">
      <c r="A2315" s="23"/>
      <c r="B2315" s="7"/>
      <c r="C2315" s="3">
        <f>COUNTIF(Table1[Название организации],Table2[[#This Row],[Название организации]])</f>
        <v>0</v>
      </c>
    </row>
    <row r="2316" spans="1:3" x14ac:dyDescent="0.25">
      <c r="A2316" s="23"/>
      <c r="B2316" s="7"/>
      <c r="C2316" s="3">
        <f>COUNTIF(Table1[Название организации],Table2[[#This Row],[Название организации]])</f>
        <v>0</v>
      </c>
    </row>
    <row r="2317" spans="1:3" x14ac:dyDescent="0.25">
      <c r="A2317" s="23"/>
      <c r="B2317" s="7"/>
      <c r="C2317" s="3">
        <f>COUNTIF(Table1[Название организации],Table2[[#This Row],[Название организации]])</f>
        <v>0</v>
      </c>
    </row>
    <row r="2318" spans="1:3" x14ac:dyDescent="0.25">
      <c r="A2318" s="23"/>
      <c r="B2318" s="7"/>
      <c r="C2318" s="3">
        <f>COUNTIF(Table1[Название организации],Table2[[#This Row],[Название организации]])</f>
        <v>0</v>
      </c>
    </row>
    <row r="2319" spans="1:3" x14ac:dyDescent="0.25">
      <c r="A2319" s="23"/>
      <c r="B2319" s="7"/>
      <c r="C2319" s="3">
        <f>COUNTIF(Table1[Название организации],Table2[[#This Row],[Название организации]])</f>
        <v>0</v>
      </c>
    </row>
    <row r="2320" spans="1:3" x14ac:dyDescent="0.25">
      <c r="A2320" s="23"/>
      <c r="B2320" s="7"/>
      <c r="C2320" s="3">
        <f>COUNTIF(Table1[Название организации],Table2[[#This Row],[Название организации]])</f>
        <v>0</v>
      </c>
    </row>
    <row r="2321" spans="1:3" x14ac:dyDescent="0.25">
      <c r="A2321" s="23"/>
      <c r="B2321" s="7"/>
      <c r="C2321" s="3">
        <f>COUNTIF(Table1[Название организации],Table2[[#This Row],[Название организации]])</f>
        <v>0</v>
      </c>
    </row>
    <row r="2322" spans="1:3" x14ac:dyDescent="0.25">
      <c r="A2322" s="23"/>
      <c r="B2322" s="7"/>
      <c r="C2322" s="3">
        <f>COUNTIF(Table1[Название организации],Table2[[#This Row],[Название организации]])</f>
        <v>0</v>
      </c>
    </row>
    <row r="2323" spans="1:3" x14ac:dyDescent="0.25">
      <c r="A2323" s="23"/>
      <c r="B2323" s="7"/>
      <c r="C2323" s="3">
        <f>COUNTIF(Table1[Название организации],Table2[[#This Row],[Название организации]])</f>
        <v>0</v>
      </c>
    </row>
    <row r="2324" spans="1:3" x14ac:dyDescent="0.25">
      <c r="A2324" s="23"/>
      <c r="B2324" s="7"/>
      <c r="C2324" s="3">
        <f>COUNTIF(Table1[Название организации],Table2[[#This Row],[Название организации]])</f>
        <v>0</v>
      </c>
    </row>
    <row r="2325" spans="1:3" x14ac:dyDescent="0.25">
      <c r="A2325" s="23"/>
      <c r="B2325" s="7"/>
      <c r="C2325" s="3">
        <f>COUNTIF(Table1[Название организации],Table2[[#This Row],[Название организации]])</f>
        <v>0</v>
      </c>
    </row>
    <row r="2326" spans="1:3" x14ac:dyDescent="0.25">
      <c r="A2326" s="23"/>
      <c r="B2326" s="7"/>
      <c r="C2326" s="3">
        <f>COUNTIF(Table1[Название организации],Table2[[#This Row],[Название организации]])</f>
        <v>0</v>
      </c>
    </row>
    <row r="2327" spans="1:3" x14ac:dyDescent="0.25">
      <c r="A2327" s="23"/>
      <c r="B2327" s="7"/>
      <c r="C2327" s="3">
        <f>COUNTIF(Table1[Название организации],Table2[[#This Row],[Название организации]])</f>
        <v>0</v>
      </c>
    </row>
    <row r="2328" spans="1:3" x14ac:dyDescent="0.25">
      <c r="A2328" s="23"/>
      <c r="B2328" s="7"/>
      <c r="C2328" s="3">
        <f>COUNTIF(Table1[Название организации],Table2[[#This Row],[Название организации]])</f>
        <v>0</v>
      </c>
    </row>
    <row r="2329" spans="1:3" x14ac:dyDescent="0.25">
      <c r="A2329" s="23"/>
      <c r="B2329" s="7"/>
      <c r="C2329" s="3">
        <f>COUNTIF(Table1[Название организации],Table2[[#This Row],[Название организации]])</f>
        <v>0</v>
      </c>
    </row>
    <row r="2330" spans="1:3" x14ac:dyDescent="0.25">
      <c r="A2330" s="23"/>
      <c r="B2330" s="7"/>
      <c r="C2330" s="3">
        <f>COUNTIF(Table1[Название организации],Table2[[#This Row],[Название организации]])</f>
        <v>0</v>
      </c>
    </row>
    <row r="2331" spans="1:3" x14ac:dyDescent="0.25">
      <c r="A2331" s="23"/>
      <c r="B2331" s="7"/>
      <c r="C2331" s="3">
        <f>COUNTIF(Table1[Название организации],Table2[[#This Row],[Название организации]])</f>
        <v>0</v>
      </c>
    </row>
    <row r="2332" spans="1:3" x14ac:dyDescent="0.25">
      <c r="A2332" s="23"/>
      <c r="B2332" s="7"/>
      <c r="C2332" s="3">
        <f>COUNTIF(Table1[Название организации],Table2[[#This Row],[Название организации]])</f>
        <v>0</v>
      </c>
    </row>
    <row r="2333" spans="1:3" x14ac:dyDescent="0.25">
      <c r="A2333" s="23"/>
      <c r="B2333" s="7"/>
      <c r="C2333" s="3">
        <f>COUNTIF(Table1[Название организации],Table2[[#This Row],[Название организации]])</f>
        <v>0</v>
      </c>
    </row>
    <row r="2334" spans="1:3" x14ac:dyDescent="0.25">
      <c r="A2334" s="23"/>
      <c r="B2334" s="7"/>
      <c r="C2334" s="3">
        <f>COUNTIF(Table1[Название организации],Table2[[#This Row],[Название организации]])</f>
        <v>0</v>
      </c>
    </row>
    <row r="2335" spans="1:3" x14ac:dyDescent="0.25">
      <c r="A2335" s="23"/>
      <c r="B2335" s="7"/>
      <c r="C2335" s="3">
        <f>COUNTIF(Table1[Название организации],Table2[[#This Row],[Название организации]])</f>
        <v>0</v>
      </c>
    </row>
    <row r="2336" spans="1:3" x14ac:dyDescent="0.25">
      <c r="A2336" s="23"/>
      <c r="B2336" s="7"/>
      <c r="C2336" s="3">
        <f>COUNTIF(Table1[Название организации],Table2[[#This Row],[Название организации]])</f>
        <v>0</v>
      </c>
    </row>
    <row r="2337" spans="1:3" x14ac:dyDescent="0.25">
      <c r="A2337" s="23"/>
      <c r="B2337" s="7"/>
      <c r="C2337" s="3">
        <f>COUNTIF(Table1[Название организации],Table2[[#This Row],[Название организации]])</f>
        <v>0</v>
      </c>
    </row>
    <row r="2338" spans="1:3" x14ac:dyDescent="0.25">
      <c r="A2338" s="23"/>
      <c r="B2338" s="7"/>
      <c r="C2338" s="3">
        <f>COUNTIF(Table1[Название организации],Table2[[#This Row],[Название организации]])</f>
        <v>0</v>
      </c>
    </row>
    <row r="2339" spans="1:3" x14ac:dyDescent="0.25">
      <c r="A2339" s="23"/>
      <c r="B2339" s="7"/>
      <c r="C2339" s="3">
        <f>COUNTIF(Table1[Название организации],Table2[[#This Row],[Название организации]])</f>
        <v>0</v>
      </c>
    </row>
    <row r="2340" spans="1:3" x14ac:dyDescent="0.25">
      <c r="A2340" s="23"/>
      <c r="B2340" s="7"/>
      <c r="C2340" s="3">
        <f>COUNTIF(Table1[Название организации],Table2[[#This Row],[Название организации]])</f>
        <v>0</v>
      </c>
    </row>
    <row r="2341" spans="1:3" x14ac:dyDescent="0.25">
      <c r="A2341" s="23"/>
      <c r="B2341" s="7"/>
      <c r="C2341" s="3">
        <f>COUNTIF(Table1[Название организации],Table2[[#This Row],[Название организации]])</f>
        <v>0</v>
      </c>
    </row>
    <row r="2342" spans="1:3" x14ac:dyDescent="0.25">
      <c r="A2342" s="23"/>
      <c r="B2342" s="7"/>
      <c r="C2342" s="3">
        <f>COUNTIF(Table1[Название организации],Table2[[#This Row],[Название организации]])</f>
        <v>0</v>
      </c>
    </row>
    <row r="2343" spans="1:3" x14ac:dyDescent="0.25">
      <c r="A2343" s="23"/>
      <c r="B2343" s="7"/>
      <c r="C2343" s="3">
        <f>COUNTIF(Table1[Название организации],Table2[[#This Row],[Название организации]])</f>
        <v>0</v>
      </c>
    </row>
    <row r="2344" spans="1:3" x14ac:dyDescent="0.25">
      <c r="A2344" s="23"/>
      <c r="B2344" s="7"/>
      <c r="C2344" s="3">
        <f>COUNTIF(Table1[Название организации],Table2[[#This Row],[Название организации]])</f>
        <v>0</v>
      </c>
    </row>
    <row r="2345" spans="1:3" x14ac:dyDescent="0.25">
      <c r="A2345" s="23"/>
      <c r="B2345" s="7"/>
      <c r="C2345" s="3">
        <f>COUNTIF(Table1[Название организации],Table2[[#This Row],[Название организации]])</f>
        <v>0</v>
      </c>
    </row>
    <row r="2346" spans="1:3" x14ac:dyDescent="0.25">
      <c r="A2346" s="23"/>
      <c r="B2346" s="7"/>
      <c r="C2346" s="3">
        <f>COUNTIF(Table1[Название организации],Table2[[#This Row],[Название организации]])</f>
        <v>0</v>
      </c>
    </row>
    <row r="2347" spans="1:3" x14ac:dyDescent="0.25">
      <c r="A2347" s="23"/>
      <c r="B2347" s="7"/>
      <c r="C2347" s="3">
        <f>COUNTIF(Table1[Название организации],Table2[[#This Row],[Название организации]])</f>
        <v>0</v>
      </c>
    </row>
    <row r="2348" spans="1:3" x14ac:dyDescent="0.25">
      <c r="A2348" s="23"/>
      <c r="B2348" s="7"/>
      <c r="C2348" s="3">
        <f>COUNTIF(Table1[Название организации],Table2[[#This Row],[Название организации]])</f>
        <v>0</v>
      </c>
    </row>
    <row r="2349" spans="1:3" x14ac:dyDescent="0.25">
      <c r="A2349" s="23"/>
      <c r="B2349" s="7"/>
      <c r="C2349" s="3">
        <f>COUNTIF(Table1[Название организации],Table2[[#This Row],[Название организации]])</f>
        <v>0</v>
      </c>
    </row>
    <row r="2350" spans="1:3" x14ac:dyDescent="0.25">
      <c r="A2350" s="23"/>
      <c r="B2350" s="7"/>
      <c r="C2350" s="3">
        <f>COUNTIF(Table1[Название организации],Table2[[#This Row],[Название организации]])</f>
        <v>0</v>
      </c>
    </row>
    <row r="2351" spans="1:3" x14ac:dyDescent="0.25">
      <c r="A2351" s="23"/>
      <c r="B2351" s="7"/>
      <c r="C2351" s="3">
        <f>COUNTIF(Table1[Название организации],Table2[[#This Row],[Название организации]])</f>
        <v>0</v>
      </c>
    </row>
    <row r="2352" spans="1:3" x14ac:dyDescent="0.25">
      <c r="A2352" s="23"/>
      <c r="B2352" s="7"/>
      <c r="C2352" s="3">
        <f>COUNTIF(Table1[Название организации],Table2[[#This Row],[Название организации]])</f>
        <v>0</v>
      </c>
    </row>
    <row r="2353" spans="1:3" x14ac:dyDescent="0.25">
      <c r="A2353" s="23"/>
      <c r="B2353" s="7"/>
      <c r="C2353" s="3">
        <f>COUNTIF(Table1[Название организации],Table2[[#This Row],[Название организации]])</f>
        <v>0</v>
      </c>
    </row>
    <row r="2354" spans="1:3" x14ac:dyDescent="0.25">
      <c r="A2354" s="23"/>
      <c r="B2354" s="7"/>
      <c r="C2354" s="3">
        <f>COUNTIF(Table1[Название организации],Table2[[#This Row],[Название организации]])</f>
        <v>0</v>
      </c>
    </row>
    <row r="2355" spans="1:3" x14ac:dyDescent="0.25">
      <c r="A2355" s="23"/>
      <c r="B2355" s="7"/>
      <c r="C2355" s="3">
        <f>COUNTIF(Table1[Название организации],Table2[[#This Row],[Название организации]])</f>
        <v>0</v>
      </c>
    </row>
    <row r="2356" spans="1:3" x14ac:dyDescent="0.25">
      <c r="A2356" s="23"/>
      <c r="B2356" s="7"/>
      <c r="C2356" s="3">
        <f>COUNTIF(Table1[Название организации],Table2[[#This Row],[Название организации]])</f>
        <v>0</v>
      </c>
    </row>
    <row r="2357" spans="1:3" x14ac:dyDescent="0.25">
      <c r="A2357" s="23"/>
      <c r="B2357" s="7"/>
      <c r="C2357" s="3">
        <f>COUNTIF(Table1[Название организации],Table2[[#This Row],[Название организации]])</f>
        <v>0</v>
      </c>
    </row>
    <row r="2358" spans="1:3" x14ac:dyDescent="0.25">
      <c r="A2358" s="23"/>
      <c r="B2358" s="7"/>
      <c r="C2358" s="3">
        <f>COUNTIF(Table1[Название организации],Table2[[#This Row],[Название организации]])</f>
        <v>0</v>
      </c>
    </row>
    <row r="2359" spans="1:3" x14ac:dyDescent="0.25">
      <c r="A2359" s="23"/>
      <c r="B2359" s="7"/>
      <c r="C2359" s="3">
        <f>COUNTIF(Table1[Название организации],Table2[[#This Row],[Название организации]])</f>
        <v>0</v>
      </c>
    </row>
    <row r="2360" spans="1:3" x14ac:dyDescent="0.25">
      <c r="A2360" s="23"/>
      <c r="B2360" s="7"/>
      <c r="C2360" s="3">
        <f>COUNTIF(Table1[Название организации],Table2[[#This Row],[Название организации]])</f>
        <v>0</v>
      </c>
    </row>
    <row r="2361" spans="1:3" x14ac:dyDescent="0.25">
      <c r="A2361" s="23"/>
      <c r="B2361" s="7"/>
      <c r="C2361" s="3">
        <f>COUNTIF(Table1[Название организации],Table2[[#This Row],[Название организации]])</f>
        <v>0</v>
      </c>
    </row>
    <row r="2362" spans="1:3" x14ac:dyDescent="0.25">
      <c r="A2362" s="23"/>
      <c r="B2362" s="7"/>
      <c r="C2362" s="3">
        <f>COUNTIF(Table1[Название организации],Table2[[#This Row],[Название организации]])</f>
        <v>0</v>
      </c>
    </row>
    <row r="2363" spans="1:3" x14ac:dyDescent="0.25">
      <c r="A2363" s="23"/>
      <c r="B2363" s="7"/>
      <c r="C2363" s="3">
        <f>COUNTIF(Table1[Название организации],Table2[[#This Row],[Название организации]])</f>
        <v>0</v>
      </c>
    </row>
    <row r="2364" spans="1:3" x14ac:dyDescent="0.25">
      <c r="A2364" s="23"/>
      <c r="B2364" s="7"/>
      <c r="C2364" s="3">
        <f>COUNTIF(Table1[Название организации],Table2[[#This Row],[Название организации]])</f>
        <v>0</v>
      </c>
    </row>
    <row r="2365" spans="1:3" x14ac:dyDescent="0.25">
      <c r="A2365" s="23"/>
      <c r="B2365" s="7"/>
      <c r="C2365" s="3">
        <f>COUNTIF(Table1[Название организации],Table2[[#This Row],[Название организации]])</f>
        <v>0</v>
      </c>
    </row>
    <row r="2366" spans="1:3" x14ac:dyDescent="0.25">
      <c r="A2366" s="23"/>
      <c r="B2366" s="7"/>
      <c r="C2366" s="3">
        <f>COUNTIF(Table1[Название организации],Table2[[#This Row],[Название организации]])</f>
        <v>0</v>
      </c>
    </row>
    <row r="2367" spans="1:3" x14ac:dyDescent="0.25">
      <c r="A2367" s="23"/>
      <c r="B2367" s="7"/>
      <c r="C2367" s="3">
        <f>COUNTIF(Table1[Название организации],Table2[[#This Row],[Название организации]])</f>
        <v>0</v>
      </c>
    </row>
    <row r="2368" spans="1:3" x14ac:dyDescent="0.25">
      <c r="A2368" s="23"/>
      <c r="B2368" s="7"/>
      <c r="C2368" s="3">
        <f>COUNTIF(Table1[Название организации],Table2[[#This Row],[Название организации]])</f>
        <v>0</v>
      </c>
    </row>
    <row r="2369" spans="1:3" x14ac:dyDescent="0.25">
      <c r="A2369" s="23"/>
      <c r="B2369" s="7"/>
      <c r="C2369" s="3">
        <f>COUNTIF(Table1[Название организации],Table2[[#This Row],[Название организации]])</f>
        <v>0</v>
      </c>
    </row>
    <row r="2370" spans="1:3" x14ac:dyDescent="0.25">
      <c r="A2370" s="23"/>
      <c r="B2370" s="7"/>
      <c r="C2370" s="3">
        <f>COUNTIF(Table1[Название организации],Table2[[#This Row],[Название организации]])</f>
        <v>0</v>
      </c>
    </row>
    <row r="2371" spans="1:3" x14ac:dyDescent="0.25">
      <c r="A2371" s="23"/>
      <c r="B2371" s="7"/>
      <c r="C2371" s="3">
        <f>COUNTIF(Table1[Название организации],Table2[[#This Row],[Название организации]])</f>
        <v>0</v>
      </c>
    </row>
    <row r="2372" spans="1:3" x14ac:dyDescent="0.25">
      <c r="A2372" s="23"/>
      <c r="B2372" s="7"/>
      <c r="C2372" s="3">
        <f>COUNTIF(Table1[Название организации],Table2[[#This Row],[Название организации]])</f>
        <v>0</v>
      </c>
    </row>
    <row r="2373" spans="1:3" x14ac:dyDescent="0.25">
      <c r="A2373" s="23"/>
      <c r="B2373" s="7"/>
      <c r="C2373" s="3">
        <f>COUNTIF(Table1[Название организации],Table2[[#This Row],[Название организации]])</f>
        <v>0</v>
      </c>
    </row>
    <row r="2374" spans="1:3" x14ac:dyDescent="0.25">
      <c r="A2374" s="23"/>
      <c r="B2374" s="7"/>
      <c r="C2374" s="3">
        <f>COUNTIF(Table1[Название организации],Table2[[#This Row],[Название организации]])</f>
        <v>0</v>
      </c>
    </row>
    <row r="2375" spans="1:3" x14ac:dyDescent="0.25">
      <c r="A2375" s="23"/>
      <c r="B2375" s="7"/>
      <c r="C2375" s="3">
        <f>COUNTIF(Table1[Название организации],Table2[[#This Row],[Название организации]])</f>
        <v>0</v>
      </c>
    </row>
    <row r="2376" spans="1:3" x14ac:dyDescent="0.25">
      <c r="A2376" s="23"/>
      <c r="B2376" s="7"/>
      <c r="C2376" s="3">
        <f>COUNTIF(Table1[Название организации],Table2[[#This Row],[Название организации]])</f>
        <v>0</v>
      </c>
    </row>
    <row r="2377" spans="1:3" x14ac:dyDescent="0.25">
      <c r="A2377" s="23"/>
      <c r="B2377" s="7"/>
      <c r="C2377" s="3">
        <f>COUNTIF(Table1[Название организации],Table2[[#This Row],[Название организации]])</f>
        <v>0</v>
      </c>
    </row>
    <row r="2378" spans="1:3" x14ac:dyDescent="0.25">
      <c r="A2378" s="23"/>
      <c r="B2378" s="7"/>
      <c r="C2378" s="3">
        <f>COUNTIF(Table1[Название организации],Table2[[#This Row],[Название организации]])</f>
        <v>0</v>
      </c>
    </row>
    <row r="2379" spans="1:3" x14ac:dyDescent="0.25">
      <c r="A2379" s="23"/>
      <c r="B2379" s="7"/>
      <c r="C2379" s="3">
        <f>COUNTIF(Table1[Название организации],Table2[[#This Row],[Название организации]])</f>
        <v>0</v>
      </c>
    </row>
    <row r="2380" spans="1:3" x14ac:dyDescent="0.25">
      <c r="A2380" s="23"/>
      <c r="B2380" s="7"/>
      <c r="C2380" s="3">
        <f>COUNTIF(Table1[Название организации],Table2[[#This Row],[Название организации]])</f>
        <v>0</v>
      </c>
    </row>
    <row r="2381" spans="1:3" x14ac:dyDescent="0.25">
      <c r="A2381" s="23"/>
      <c r="B2381" s="7"/>
      <c r="C2381" s="3">
        <f>COUNTIF(Table1[Название организации],Table2[[#This Row],[Название организации]])</f>
        <v>0</v>
      </c>
    </row>
    <row r="2382" spans="1:3" x14ac:dyDescent="0.25">
      <c r="A2382" s="23"/>
      <c r="B2382" s="7"/>
      <c r="C2382" s="3">
        <f>COUNTIF(Table1[Название организации],Table2[[#This Row],[Название организации]])</f>
        <v>0</v>
      </c>
    </row>
    <row r="2383" spans="1:3" x14ac:dyDescent="0.25">
      <c r="A2383" s="23"/>
      <c r="B2383" s="7"/>
      <c r="C2383" s="3">
        <f>COUNTIF(Table1[Название организации],Table2[[#This Row],[Название организации]])</f>
        <v>0</v>
      </c>
    </row>
    <row r="2384" spans="1:3" x14ac:dyDescent="0.25">
      <c r="A2384" s="23"/>
      <c r="B2384" s="7"/>
      <c r="C2384" s="3">
        <f>COUNTIF(Table1[Название организации],Table2[[#This Row],[Название организации]])</f>
        <v>0</v>
      </c>
    </row>
    <row r="2385" spans="1:3" x14ac:dyDescent="0.25">
      <c r="A2385" s="23"/>
      <c r="B2385" s="7"/>
      <c r="C2385" s="3">
        <f>COUNTIF(Table1[Название организации],Table2[[#This Row],[Название организации]])</f>
        <v>0</v>
      </c>
    </row>
    <row r="2386" spans="1:3" x14ac:dyDescent="0.25">
      <c r="A2386" s="23"/>
      <c r="B2386" s="7"/>
      <c r="C2386" s="3">
        <f>COUNTIF(Table1[Название организации],Table2[[#This Row],[Название организации]])</f>
        <v>0</v>
      </c>
    </row>
    <row r="2387" spans="1:3" x14ac:dyDescent="0.25">
      <c r="A2387" s="23"/>
      <c r="B2387" s="7"/>
      <c r="C2387" s="3">
        <f>COUNTIF(Table1[Название организации],Table2[[#This Row],[Название организации]])</f>
        <v>0</v>
      </c>
    </row>
    <row r="2388" spans="1:3" x14ac:dyDescent="0.25">
      <c r="A2388" s="23"/>
      <c r="B2388" s="7"/>
      <c r="C2388" s="3">
        <f>COUNTIF(Table1[Название организации],Table2[[#This Row],[Название организации]])</f>
        <v>0</v>
      </c>
    </row>
    <row r="2389" spans="1:3" x14ac:dyDescent="0.25">
      <c r="A2389" s="23"/>
      <c r="B2389" s="7"/>
      <c r="C2389" s="3">
        <f>COUNTIF(Table1[Название организации],Table2[[#This Row],[Название организации]])</f>
        <v>0</v>
      </c>
    </row>
    <row r="2390" spans="1:3" x14ac:dyDescent="0.25">
      <c r="A2390" s="23"/>
      <c r="B2390" s="7"/>
      <c r="C2390" s="3">
        <f>COUNTIF(Table1[Название организации],Table2[[#This Row],[Название организации]])</f>
        <v>0</v>
      </c>
    </row>
    <row r="2391" spans="1:3" x14ac:dyDescent="0.25">
      <c r="A2391" s="23"/>
      <c r="B2391" s="7"/>
      <c r="C2391" s="3">
        <f>COUNTIF(Table1[Название организации],Table2[[#This Row],[Название организации]])</f>
        <v>0</v>
      </c>
    </row>
    <row r="2392" spans="1:3" x14ac:dyDescent="0.25">
      <c r="A2392" s="23"/>
      <c r="B2392" s="7"/>
      <c r="C2392" s="3">
        <f>COUNTIF(Table1[Название организации],Table2[[#This Row],[Название организации]])</f>
        <v>0</v>
      </c>
    </row>
    <row r="2393" spans="1:3" x14ac:dyDescent="0.25">
      <c r="A2393" s="23"/>
      <c r="B2393" s="7"/>
      <c r="C2393" s="3">
        <f>COUNTIF(Table1[Название организации],Table2[[#This Row],[Название организации]])</f>
        <v>0</v>
      </c>
    </row>
    <row r="2394" spans="1:3" x14ac:dyDescent="0.25">
      <c r="A2394" s="23"/>
      <c r="B2394" s="7"/>
      <c r="C2394" s="3">
        <f>COUNTIF(Table1[Название организации],Table2[[#This Row],[Название организации]])</f>
        <v>0</v>
      </c>
    </row>
    <row r="2395" spans="1:3" x14ac:dyDescent="0.25">
      <c r="A2395" s="23"/>
      <c r="B2395" s="7"/>
      <c r="C2395" s="3">
        <f>COUNTIF(Table1[Название организации],Table2[[#This Row],[Название организации]])</f>
        <v>0</v>
      </c>
    </row>
    <row r="2396" spans="1:3" x14ac:dyDescent="0.25">
      <c r="A2396" s="23"/>
      <c r="B2396" s="7"/>
      <c r="C2396" s="3">
        <f>COUNTIF(Table1[Название организации],Table2[[#This Row],[Название организации]])</f>
        <v>0</v>
      </c>
    </row>
    <row r="2397" spans="1:3" x14ac:dyDescent="0.25">
      <c r="A2397" s="23"/>
      <c r="B2397" s="7"/>
      <c r="C2397" s="3">
        <f>COUNTIF(Table1[Название организации],Table2[[#This Row],[Название организации]])</f>
        <v>0</v>
      </c>
    </row>
    <row r="2398" spans="1:3" x14ac:dyDescent="0.25">
      <c r="A2398" s="23"/>
      <c r="B2398" s="7"/>
      <c r="C2398" s="3">
        <f>COUNTIF(Table1[Название организации],Table2[[#This Row],[Название организации]])</f>
        <v>0</v>
      </c>
    </row>
    <row r="2399" spans="1:3" x14ac:dyDescent="0.25">
      <c r="A2399" s="23"/>
      <c r="B2399" s="7"/>
      <c r="C2399" s="3">
        <f>COUNTIF(Table1[Название организации],Table2[[#This Row],[Название организации]])</f>
        <v>0</v>
      </c>
    </row>
    <row r="2400" spans="1:3" x14ac:dyDescent="0.25">
      <c r="A2400" s="23"/>
      <c r="B2400" s="7"/>
      <c r="C2400" s="3">
        <f>COUNTIF(Table1[Название организации],Table2[[#This Row],[Название организации]])</f>
        <v>0</v>
      </c>
    </row>
    <row r="2401" spans="1:3" x14ac:dyDescent="0.25">
      <c r="A2401" s="23"/>
      <c r="B2401" s="7"/>
      <c r="C2401" s="3">
        <f>COUNTIF(Table1[Название организации],Table2[[#This Row],[Название организации]])</f>
        <v>0</v>
      </c>
    </row>
    <row r="2402" spans="1:3" x14ac:dyDescent="0.25">
      <c r="A2402" s="23"/>
      <c r="B2402" s="7"/>
      <c r="C2402" s="3">
        <f>COUNTIF(Table1[Название организации],Table2[[#This Row],[Название организации]])</f>
        <v>0</v>
      </c>
    </row>
    <row r="2403" spans="1:3" x14ac:dyDescent="0.25">
      <c r="A2403" s="23"/>
      <c r="B2403" s="7"/>
      <c r="C2403" s="3">
        <f>COUNTIF(Table1[Название организации],Table2[[#This Row],[Название организации]])</f>
        <v>0</v>
      </c>
    </row>
    <row r="2404" spans="1:3" x14ac:dyDescent="0.25">
      <c r="A2404" s="23"/>
      <c r="B2404" s="7"/>
      <c r="C2404" s="3">
        <f>COUNTIF(Table1[Название организации],Table2[[#This Row],[Название организации]])</f>
        <v>0</v>
      </c>
    </row>
    <row r="2405" spans="1:3" x14ac:dyDescent="0.25">
      <c r="A2405" s="23"/>
      <c r="B2405" s="7"/>
      <c r="C2405" s="3">
        <f>COUNTIF(Table1[Название организации],Table2[[#This Row],[Название организации]])</f>
        <v>0</v>
      </c>
    </row>
    <row r="2406" spans="1:3" x14ac:dyDescent="0.25">
      <c r="A2406" s="23"/>
      <c r="B2406" s="7"/>
      <c r="C2406" s="3">
        <f>COUNTIF(Table1[Название организации],Table2[[#This Row],[Название организации]])</f>
        <v>0</v>
      </c>
    </row>
    <row r="2407" spans="1:3" x14ac:dyDescent="0.25">
      <c r="A2407" s="23"/>
      <c r="B2407" s="7"/>
      <c r="C2407" s="3">
        <f>COUNTIF(Table1[Название организации],Table2[[#This Row],[Название организации]])</f>
        <v>0</v>
      </c>
    </row>
    <row r="2408" spans="1:3" x14ac:dyDescent="0.25">
      <c r="A2408" s="23"/>
      <c r="B2408" s="7"/>
      <c r="C2408" s="3">
        <f>COUNTIF(Table1[Название организации],Table2[[#This Row],[Название организации]])</f>
        <v>0</v>
      </c>
    </row>
    <row r="2409" spans="1:3" x14ac:dyDescent="0.25">
      <c r="A2409" s="23"/>
      <c r="B2409" s="7"/>
      <c r="C2409" s="3">
        <f>COUNTIF(Table1[Название организации],Table2[[#This Row],[Название организации]])</f>
        <v>0</v>
      </c>
    </row>
    <row r="2410" spans="1:3" x14ac:dyDescent="0.25">
      <c r="A2410" s="23"/>
      <c r="B2410" s="7"/>
      <c r="C2410" s="3">
        <f>COUNTIF(Table1[Название организации],Table2[[#This Row],[Название организации]])</f>
        <v>0</v>
      </c>
    </row>
    <row r="2411" spans="1:3" x14ac:dyDescent="0.25">
      <c r="A2411" s="23"/>
      <c r="B2411" s="7"/>
      <c r="C2411" s="3">
        <f>COUNTIF(Table1[Название организации],Table2[[#This Row],[Название организации]])</f>
        <v>0</v>
      </c>
    </row>
    <row r="2412" spans="1:3" x14ac:dyDescent="0.25">
      <c r="A2412" s="23"/>
      <c r="B2412" s="7"/>
      <c r="C2412" s="3">
        <f>COUNTIF(Table1[Название организации],Table2[[#This Row],[Название организации]])</f>
        <v>0</v>
      </c>
    </row>
    <row r="2413" spans="1:3" x14ac:dyDescent="0.25">
      <c r="A2413" s="23"/>
      <c r="B2413" s="7"/>
      <c r="C2413" s="3">
        <f>COUNTIF(Table1[Название организации],Table2[[#This Row],[Название организации]])</f>
        <v>0</v>
      </c>
    </row>
    <row r="2414" spans="1:3" x14ac:dyDescent="0.25">
      <c r="A2414" s="23"/>
      <c r="B2414" s="7"/>
      <c r="C2414" s="3">
        <f>COUNTIF(Table1[Название организации],Table2[[#This Row],[Название организации]])</f>
        <v>0</v>
      </c>
    </row>
    <row r="2415" spans="1:3" x14ac:dyDescent="0.25">
      <c r="A2415" s="23"/>
      <c r="B2415" s="7"/>
      <c r="C2415" s="3">
        <f>COUNTIF(Table1[Название организации],Table2[[#This Row],[Название организации]])</f>
        <v>0</v>
      </c>
    </row>
    <row r="2416" spans="1:3" x14ac:dyDescent="0.25">
      <c r="A2416" s="23"/>
      <c r="B2416" s="7"/>
      <c r="C2416" s="3">
        <f>COUNTIF(Table1[Название организации],Table2[[#This Row],[Название организации]])</f>
        <v>0</v>
      </c>
    </row>
    <row r="2417" spans="1:3" x14ac:dyDescent="0.25">
      <c r="A2417" s="23"/>
      <c r="B2417" s="7"/>
      <c r="C2417" s="3">
        <f>COUNTIF(Table1[Название организации],Table2[[#This Row],[Название организации]])</f>
        <v>0</v>
      </c>
    </row>
    <row r="2418" spans="1:3" x14ac:dyDescent="0.25">
      <c r="A2418" s="23"/>
      <c r="B2418" s="7"/>
      <c r="C2418" s="3">
        <f>COUNTIF(Table1[Название организации],Table2[[#This Row],[Название организации]])</f>
        <v>0</v>
      </c>
    </row>
    <row r="2419" spans="1:3" x14ac:dyDescent="0.25">
      <c r="A2419" s="23"/>
      <c r="B2419" s="7"/>
      <c r="C2419" s="3">
        <f>COUNTIF(Table1[Название организации],Table2[[#This Row],[Название организации]])</f>
        <v>0</v>
      </c>
    </row>
    <row r="2420" spans="1:3" x14ac:dyDescent="0.25">
      <c r="A2420" s="23"/>
      <c r="B2420" s="7"/>
      <c r="C2420" s="3">
        <f>COUNTIF(Table1[Название организации],Table2[[#This Row],[Название организации]])</f>
        <v>0</v>
      </c>
    </row>
    <row r="2421" spans="1:3" x14ac:dyDescent="0.25">
      <c r="A2421" s="23"/>
      <c r="B2421" s="7"/>
      <c r="C2421" s="3">
        <f>COUNTIF(Table1[Название организации],Table2[[#This Row],[Название организации]])</f>
        <v>0</v>
      </c>
    </row>
    <row r="2422" spans="1:3" x14ac:dyDescent="0.25">
      <c r="A2422" s="23"/>
      <c r="B2422" s="7"/>
      <c r="C2422" s="3">
        <f>COUNTIF(Table1[Название организации],Table2[[#This Row],[Название организации]])</f>
        <v>0</v>
      </c>
    </row>
    <row r="2423" spans="1:3" x14ac:dyDescent="0.25">
      <c r="A2423" s="23"/>
      <c r="B2423" s="7"/>
      <c r="C2423" s="3">
        <f>COUNTIF(Table1[Название организации],Table2[[#This Row],[Название организации]])</f>
        <v>0</v>
      </c>
    </row>
    <row r="2424" spans="1:3" x14ac:dyDescent="0.25">
      <c r="A2424" s="23"/>
      <c r="B2424" s="7"/>
      <c r="C2424" s="3">
        <f>COUNTIF(Table1[Название организации],Table2[[#This Row],[Название организации]])</f>
        <v>0</v>
      </c>
    </row>
    <row r="2425" spans="1:3" x14ac:dyDescent="0.25">
      <c r="A2425" s="23"/>
      <c r="B2425" s="7"/>
      <c r="C2425" s="3">
        <f>COUNTIF(Table1[Название организации],Table2[[#This Row],[Название организации]])</f>
        <v>0</v>
      </c>
    </row>
    <row r="2426" spans="1:3" x14ac:dyDescent="0.25">
      <c r="A2426" s="23"/>
      <c r="B2426" s="7"/>
      <c r="C2426" s="3">
        <f>COUNTIF(Table1[Название организации],Table2[[#This Row],[Название организации]])</f>
        <v>0</v>
      </c>
    </row>
    <row r="2427" spans="1:3" x14ac:dyDescent="0.25">
      <c r="A2427" s="23"/>
      <c r="B2427" s="7"/>
      <c r="C2427" s="3">
        <f>COUNTIF(Table1[Название организации],Table2[[#This Row],[Название организации]])</f>
        <v>0</v>
      </c>
    </row>
    <row r="2428" spans="1:3" x14ac:dyDescent="0.25">
      <c r="A2428" s="23"/>
      <c r="B2428" s="7"/>
      <c r="C2428" s="3">
        <f>COUNTIF(Table1[Название организации],Table2[[#This Row],[Название организации]])</f>
        <v>0</v>
      </c>
    </row>
    <row r="2429" spans="1:3" x14ac:dyDescent="0.25">
      <c r="A2429" s="23"/>
      <c r="B2429" s="7"/>
      <c r="C2429" s="3">
        <f>COUNTIF(Table1[Название организации],Table2[[#This Row],[Название организации]])</f>
        <v>0</v>
      </c>
    </row>
    <row r="2430" spans="1:3" x14ac:dyDescent="0.25">
      <c r="A2430" s="23"/>
      <c r="B2430" s="7"/>
      <c r="C2430" s="3">
        <f>COUNTIF(Table1[Название организации],Table2[[#This Row],[Название организации]])</f>
        <v>0</v>
      </c>
    </row>
    <row r="2431" spans="1:3" x14ac:dyDescent="0.25">
      <c r="A2431" s="23"/>
      <c r="B2431" s="7"/>
      <c r="C2431" s="3">
        <f>COUNTIF(Table1[Название организации],Table2[[#This Row],[Название организации]])</f>
        <v>0</v>
      </c>
    </row>
    <row r="2432" spans="1:3" x14ac:dyDescent="0.25">
      <c r="A2432" s="23"/>
      <c r="B2432" s="7"/>
      <c r="C2432" s="3">
        <f>COUNTIF(Table1[Название организации],Table2[[#This Row],[Название организации]])</f>
        <v>0</v>
      </c>
    </row>
    <row r="2433" spans="1:3" x14ac:dyDescent="0.25">
      <c r="A2433" s="23"/>
      <c r="B2433" s="7"/>
      <c r="C2433" s="3">
        <f>COUNTIF(Table1[Название организации],Table2[[#This Row],[Название организации]])</f>
        <v>0</v>
      </c>
    </row>
    <row r="2434" spans="1:3" x14ac:dyDescent="0.25">
      <c r="A2434" s="23"/>
      <c r="B2434" s="7"/>
      <c r="C2434" s="3">
        <f>COUNTIF(Table1[Название организации],Table2[[#This Row],[Название организации]])</f>
        <v>0</v>
      </c>
    </row>
    <row r="2435" spans="1:3" x14ac:dyDescent="0.25">
      <c r="A2435" s="23"/>
      <c r="B2435" s="7"/>
      <c r="C2435" s="3">
        <f>COUNTIF(Table1[Название организации],Table2[[#This Row],[Название организации]])</f>
        <v>0</v>
      </c>
    </row>
    <row r="2436" spans="1:3" x14ac:dyDescent="0.25">
      <c r="A2436" s="23"/>
      <c r="B2436" s="7"/>
      <c r="C2436" s="3">
        <f>COUNTIF(Table1[Название организации],Table2[[#This Row],[Название организации]])</f>
        <v>0</v>
      </c>
    </row>
    <row r="2437" spans="1:3" x14ac:dyDescent="0.25">
      <c r="A2437" s="23"/>
      <c r="B2437" s="7"/>
      <c r="C2437" s="3">
        <f>COUNTIF(Table1[Название организации],Table2[[#This Row],[Название организации]])</f>
        <v>0</v>
      </c>
    </row>
    <row r="2438" spans="1:3" x14ac:dyDescent="0.25">
      <c r="A2438" s="23"/>
      <c r="B2438" s="7"/>
      <c r="C2438" s="3">
        <f>COUNTIF(Table1[Название организации],Table2[[#This Row],[Название организации]])</f>
        <v>0</v>
      </c>
    </row>
    <row r="2439" spans="1:3" x14ac:dyDescent="0.25">
      <c r="A2439" s="23"/>
      <c r="B2439" s="7"/>
      <c r="C2439" s="3">
        <f>COUNTIF(Table1[Название организации],Table2[[#This Row],[Название организации]])</f>
        <v>0</v>
      </c>
    </row>
    <row r="2440" spans="1:3" x14ac:dyDescent="0.25">
      <c r="A2440" s="23"/>
      <c r="B2440" s="7"/>
      <c r="C2440" s="3">
        <f>COUNTIF(Table1[Название организации],Table2[[#This Row],[Название организации]])</f>
        <v>0</v>
      </c>
    </row>
    <row r="2441" spans="1:3" x14ac:dyDescent="0.25">
      <c r="A2441" s="23"/>
      <c r="B2441" s="7"/>
      <c r="C2441" s="3">
        <f>COUNTIF(Table1[Название организации],Table2[[#This Row],[Название организации]])</f>
        <v>0</v>
      </c>
    </row>
    <row r="2442" spans="1:3" x14ac:dyDescent="0.25">
      <c r="A2442" s="23"/>
      <c r="B2442" s="7"/>
      <c r="C2442" s="3">
        <f>COUNTIF(Table1[Название организации],Table2[[#This Row],[Название организации]])</f>
        <v>0</v>
      </c>
    </row>
    <row r="2443" spans="1:3" x14ac:dyDescent="0.25">
      <c r="A2443" s="23"/>
      <c r="B2443" s="7"/>
      <c r="C2443" s="3">
        <f>COUNTIF(Table1[Название организации],Table2[[#This Row],[Название организации]])</f>
        <v>0</v>
      </c>
    </row>
    <row r="2444" spans="1:3" x14ac:dyDescent="0.25">
      <c r="A2444" s="23"/>
      <c r="B2444" s="7"/>
      <c r="C2444" s="3">
        <f>COUNTIF(Table1[Название организации],Table2[[#This Row],[Название организации]])</f>
        <v>0</v>
      </c>
    </row>
    <row r="2445" spans="1:3" x14ac:dyDescent="0.25">
      <c r="A2445" s="23"/>
      <c r="B2445" s="7"/>
      <c r="C2445" s="3">
        <f>COUNTIF(Table1[Название организации],Table2[[#This Row],[Название организации]])</f>
        <v>0</v>
      </c>
    </row>
    <row r="2446" spans="1:3" x14ac:dyDescent="0.25">
      <c r="A2446" s="23"/>
      <c r="B2446" s="7"/>
      <c r="C2446" s="3">
        <f>COUNTIF(Table1[Название организации],Table2[[#This Row],[Название организации]])</f>
        <v>0</v>
      </c>
    </row>
    <row r="2447" spans="1:3" x14ac:dyDescent="0.25">
      <c r="A2447" s="23"/>
      <c r="B2447" s="7"/>
      <c r="C2447" s="3">
        <f>COUNTIF(Table1[Название организации],Table2[[#This Row],[Название организации]])</f>
        <v>0</v>
      </c>
    </row>
    <row r="2448" spans="1:3" x14ac:dyDescent="0.25">
      <c r="A2448" s="23"/>
      <c r="B2448" s="7"/>
      <c r="C2448" s="3">
        <f>COUNTIF(Table1[Название организации],Table2[[#This Row],[Название организации]])</f>
        <v>0</v>
      </c>
    </row>
    <row r="2449" spans="1:3" x14ac:dyDescent="0.25">
      <c r="A2449" s="23"/>
      <c r="B2449" s="7"/>
      <c r="C2449" s="3">
        <f>COUNTIF(Table1[Название организации],Table2[[#This Row],[Название организации]])</f>
        <v>0</v>
      </c>
    </row>
    <row r="2450" spans="1:3" x14ac:dyDescent="0.25">
      <c r="A2450" s="23"/>
      <c r="B2450" s="7"/>
      <c r="C2450" s="3">
        <f>COUNTIF(Table1[Название организации],Table2[[#This Row],[Название организации]])</f>
        <v>0</v>
      </c>
    </row>
    <row r="2451" spans="1:3" x14ac:dyDescent="0.25">
      <c r="A2451" s="23"/>
      <c r="B2451" s="7"/>
      <c r="C2451" s="3">
        <f>COUNTIF(Table1[Название организации],Table2[[#This Row],[Название организации]])</f>
        <v>0</v>
      </c>
    </row>
    <row r="2452" spans="1:3" x14ac:dyDescent="0.25">
      <c r="A2452" s="23"/>
      <c r="B2452" s="7"/>
      <c r="C2452" s="3">
        <f>COUNTIF(Table1[Название организации],Table2[[#This Row],[Название организации]])</f>
        <v>0</v>
      </c>
    </row>
    <row r="2453" spans="1:3" x14ac:dyDescent="0.25">
      <c r="A2453" s="23"/>
      <c r="B2453" s="7"/>
      <c r="C2453" s="3">
        <f>COUNTIF(Table1[Название организации],Table2[[#This Row],[Название организации]])</f>
        <v>0</v>
      </c>
    </row>
    <row r="2454" spans="1:3" x14ac:dyDescent="0.25">
      <c r="A2454" s="23"/>
      <c r="B2454" s="7"/>
      <c r="C2454" s="3">
        <f>COUNTIF(Table1[Название организации],Table2[[#This Row],[Название организации]])</f>
        <v>0</v>
      </c>
    </row>
    <row r="2455" spans="1:3" x14ac:dyDescent="0.25">
      <c r="A2455" s="23"/>
      <c r="B2455" s="7"/>
      <c r="C2455" s="3">
        <f>COUNTIF(Table1[Название организации],Table2[[#This Row],[Название организации]])</f>
        <v>0</v>
      </c>
    </row>
    <row r="2456" spans="1:3" x14ac:dyDescent="0.25">
      <c r="A2456" s="23"/>
      <c r="B2456" s="7"/>
      <c r="C2456" s="3">
        <f>COUNTIF(Table1[Название организации],Table2[[#This Row],[Название организации]])</f>
        <v>0</v>
      </c>
    </row>
    <row r="2457" spans="1:3" x14ac:dyDescent="0.25">
      <c r="A2457" s="23"/>
      <c r="B2457" s="7"/>
      <c r="C2457" s="3">
        <f>COUNTIF(Table1[Название организации],Table2[[#This Row],[Название организации]])</f>
        <v>0</v>
      </c>
    </row>
    <row r="2458" spans="1:3" x14ac:dyDescent="0.25">
      <c r="A2458" s="23"/>
      <c r="B2458" s="7"/>
      <c r="C2458" s="3">
        <f>COUNTIF(Table1[Название организации],Table2[[#This Row],[Название организации]])</f>
        <v>0</v>
      </c>
    </row>
    <row r="2459" spans="1:3" x14ac:dyDescent="0.25">
      <c r="A2459" s="23"/>
      <c r="B2459" s="7"/>
      <c r="C2459" s="3">
        <f>COUNTIF(Table1[Название организации],Table2[[#This Row],[Название организации]])</f>
        <v>0</v>
      </c>
    </row>
    <row r="2460" spans="1:3" x14ac:dyDescent="0.25">
      <c r="A2460" s="23"/>
      <c r="B2460" s="7"/>
      <c r="C2460" s="3">
        <f>COUNTIF(Table1[Название организации],Table2[[#This Row],[Название организации]])</f>
        <v>0</v>
      </c>
    </row>
    <row r="2461" spans="1:3" x14ac:dyDescent="0.25">
      <c r="A2461" s="23"/>
      <c r="B2461" s="7"/>
      <c r="C2461" s="3">
        <f>COUNTIF(Table1[Название организации],Table2[[#This Row],[Название организации]])</f>
        <v>0</v>
      </c>
    </row>
    <row r="2462" spans="1:3" x14ac:dyDescent="0.25">
      <c r="A2462" s="23"/>
      <c r="B2462" s="7"/>
      <c r="C2462" s="3">
        <f>COUNTIF(Table1[Название организации],Table2[[#This Row],[Название организации]])</f>
        <v>0</v>
      </c>
    </row>
    <row r="2463" spans="1:3" x14ac:dyDescent="0.25">
      <c r="A2463" s="23"/>
      <c r="B2463" s="7"/>
      <c r="C2463" s="3">
        <f>COUNTIF(Table1[Название организации],Table2[[#This Row],[Название организации]])</f>
        <v>0</v>
      </c>
    </row>
    <row r="2464" spans="1:3" x14ac:dyDescent="0.25">
      <c r="A2464" s="23"/>
      <c r="B2464" s="7"/>
      <c r="C2464" s="3">
        <f>COUNTIF(Table1[Название организации],Table2[[#This Row],[Название организации]])</f>
        <v>0</v>
      </c>
    </row>
    <row r="2465" spans="1:3" x14ac:dyDescent="0.25">
      <c r="A2465" s="23"/>
      <c r="B2465" s="7"/>
      <c r="C2465" s="3">
        <f>COUNTIF(Table1[Название организации],Table2[[#This Row],[Название организации]])</f>
        <v>0</v>
      </c>
    </row>
    <row r="2466" spans="1:3" x14ac:dyDescent="0.25">
      <c r="A2466" s="23"/>
      <c r="B2466" s="7"/>
      <c r="C2466" s="3">
        <f>COUNTIF(Table1[Название организации],Table2[[#This Row],[Название организации]])</f>
        <v>0</v>
      </c>
    </row>
    <row r="2467" spans="1:3" x14ac:dyDescent="0.25">
      <c r="A2467" s="23"/>
      <c r="B2467" s="7"/>
      <c r="C2467" s="3">
        <f>COUNTIF(Table1[Название организации],Table2[[#This Row],[Название организации]])</f>
        <v>0</v>
      </c>
    </row>
    <row r="2468" spans="1:3" x14ac:dyDescent="0.25">
      <c r="A2468" s="23"/>
      <c r="B2468" s="7"/>
      <c r="C2468" s="3">
        <f>COUNTIF(Table1[Название организации],Table2[[#This Row],[Название организации]])</f>
        <v>0</v>
      </c>
    </row>
    <row r="2469" spans="1:3" x14ac:dyDescent="0.25">
      <c r="A2469" s="23"/>
      <c r="B2469" s="7"/>
      <c r="C2469" s="3">
        <f>COUNTIF(Table1[Название организации],Table2[[#This Row],[Название организации]])</f>
        <v>0</v>
      </c>
    </row>
    <row r="2470" spans="1:3" x14ac:dyDescent="0.25">
      <c r="A2470" s="23"/>
      <c r="B2470" s="7"/>
      <c r="C2470" s="3">
        <f>COUNTIF(Table1[Название организации],Table2[[#This Row],[Название организации]])</f>
        <v>0</v>
      </c>
    </row>
    <row r="2471" spans="1:3" x14ac:dyDescent="0.25">
      <c r="A2471" s="23"/>
      <c r="B2471" s="7"/>
      <c r="C2471" s="3">
        <f>COUNTIF(Table1[Название организации],Table2[[#This Row],[Название организации]])</f>
        <v>0</v>
      </c>
    </row>
    <row r="2472" spans="1:3" x14ac:dyDescent="0.25">
      <c r="A2472" s="23"/>
      <c r="B2472" s="7"/>
      <c r="C2472" s="3">
        <f>COUNTIF(Table1[Название организации],Table2[[#This Row],[Название организации]])</f>
        <v>0</v>
      </c>
    </row>
    <row r="2473" spans="1:3" x14ac:dyDescent="0.25">
      <c r="A2473" s="23"/>
      <c r="B2473" s="7"/>
      <c r="C2473" s="3">
        <f>COUNTIF(Table1[Название организации],Table2[[#This Row],[Название организации]])</f>
        <v>0</v>
      </c>
    </row>
    <row r="2474" spans="1:3" x14ac:dyDescent="0.25">
      <c r="A2474" s="23"/>
      <c r="B2474" s="7"/>
      <c r="C2474" s="3">
        <f>COUNTIF(Table1[Название организации],Table2[[#This Row],[Название организации]])</f>
        <v>0</v>
      </c>
    </row>
    <row r="2475" spans="1:3" x14ac:dyDescent="0.25">
      <c r="A2475" s="23"/>
      <c r="B2475" s="7"/>
      <c r="C2475" s="3">
        <f>COUNTIF(Table1[Название организации],Table2[[#This Row],[Название организации]])</f>
        <v>0</v>
      </c>
    </row>
    <row r="2476" spans="1:3" x14ac:dyDescent="0.25">
      <c r="A2476" s="23"/>
      <c r="B2476" s="7"/>
      <c r="C2476" s="3">
        <f>COUNTIF(Table1[Название организации],Table2[[#This Row],[Название организации]])</f>
        <v>0</v>
      </c>
    </row>
    <row r="2477" spans="1:3" x14ac:dyDescent="0.25">
      <c r="A2477" s="23"/>
      <c r="B2477" s="7"/>
      <c r="C2477" s="3">
        <f>COUNTIF(Table1[Название организации],Table2[[#This Row],[Название организации]])</f>
        <v>0</v>
      </c>
    </row>
    <row r="2478" spans="1:3" x14ac:dyDescent="0.25">
      <c r="A2478" s="23"/>
      <c r="B2478" s="7"/>
      <c r="C2478" s="3">
        <f>COUNTIF(Table1[Название организации],Table2[[#This Row],[Название организации]])</f>
        <v>0</v>
      </c>
    </row>
    <row r="2479" spans="1:3" x14ac:dyDescent="0.25">
      <c r="A2479" s="23"/>
      <c r="B2479" s="7"/>
      <c r="C2479" s="3">
        <f>COUNTIF(Table1[Название организации],Table2[[#This Row],[Название организации]])</f>
        <v>0</v>
      </c>
    </row>
    <row r="2480" spans="1:3" x14ac:dyDescent="0.25">
      <c r="A2480" s="23"/>
      <c r="B2480" s="7"/>
      <c r="C2480" s="3">
        <f>COUNTIF(Table1[Название организации],Table2[[#This Row],[Название организации]])</f>
        <v>0</v>
      </c>
    </row>
    <row r="2481" spans="1:3" x14ac:dyDescent="0.25">
      <c r="A2481" s="23"/>
      <c r="B2481" s="7"/>
      <c r="C2481" s="3">
        <f>COUNTIF(Table1[Название организации],Table2[[#This Row],[Название организации]])</f>
        <v>0</v>
      </c>
    </row>
    <row r="2482" spans="1:3" x14ac:dyDescent="0.25">
      <c r="A2482" s="23"/>
      <c r="B2482" s="7"/>
      <c r="C2482" s="3">
        <f>COUNTIF(Table1[Название организации],Table2[[#This Row],[Название организации]])</f>
        <v>0</v>
      </c>
    </row>
    <row r="2483" spans="1:3" x14ac:dyDescent="0.25">
      <c r="A2483" s="23"/>
      <c r="B2483" s="7"/>
      <c r="C2483" s="3">
        <f>COUNTIF(Table1[Название организации],Table2[[#This Row],[Название организации]])</f>
        <v>0</v>
      </c>
    </row>
    <row r="2484" spans="1:3" x14ac:dyDescent="0.25">
      <c r="A2484" s="23"/>
      <c r="B2484" s="7"/>
      <c r="C2484" s="3">
        <f>COUNTIF(Table1[Название организации],Table2[[#This Row],[Название организации]])</f>
        <v>0</v>
      </c>
    </row>
    <row r="2485" spans="1:3" x14ac:dyDescent="0.25">
      <c r="A2485" s="23"/>
      <c r="B2485" s="7"/>
      <c r="C2485" s="3">
        <f>COUNTIF(Table1[Название организации],Table2[[#This Row],[Название организации]])</f>
        <v>0</v>
      </c>
    </row>
    <row r="2486" spans="1:3" x14ac:dyDescent="0.25">
      <c r="A2486" s="23"/>
      <c r="B2486" s="7"/>
      <c r="C2486" s="3">
        <f>COUNTIF(Table1[Название организации],Table2[[#This Row],[Название организации]])</f>
        <v>0</v>
      </c>
    </row>
    <row r="2487" spans="1:3" x14ac:dyDescent="0.25">
      <c r="A2487" s="23"/>
      <c r="B2487" s="7"/>
      <c r="C2487" s="3">
        <f>COUNTIF(Table1[Название организации],Table2[[#This Row],[Название организации]])</f>
        <v>0</v>
      </c>
    </row>
    <row r="2488" spans="1:3" x14ac:dyDescent="0.25">
      <c r="A2488" s="23"/>
      <c r="B2488" s="7"/>
      <c r="C2488" s="3">
        <f>COUNTIF(Table1[Название организации],Table2[[#This Row],[Название организации]])</f>
        <v>0</v>
      </c>
    </row>
    <row r="2489" spans="1:3" x14ac:dyDescent="0.25">
      <c r="A2489" s="23"/>
      <c r="B2489" s="7"/>
      <c r="C2489" s="3">
        <f>COUNTIF(Table1[Название организации],Table2[[#This Row],[Название организации]])</f>
        <v>0</v>
      </c>
    </row>
    <row r="2490" spans="1:3" x14ac:dyDescent="0.25">
      <c r="A2490" s="23"/>
      <c r="B2490" s="7"/>
      <c r="C2490" s="3">
        <f>COUNTIF(Table1[Название организации],Table2[[#This Row],[Название организации]])</f>
        <v>0</v>
      </c>
    </row>
    <row r="2491" spans="1:3" x14ac:dyDescent="0.25">
      <c r="A2491" s="23"/>
      <c r="B2491" s="7"/>
      <c r="C2491" s="3">
        <f>COUNTIF(Table1[Название организации],Table2[[#This Row],[Название организации]])</f>
        <v>0</v>
      </c>
    </row>
    <row r="2492" spans="1:3" x14ac:dyDescent="0.25">
      <c r="A2492" s="23"/>
      <c r="B2492" s="7"/>
      <c r="C2492" s="3">
        <f>COUNTIF(Table1[Название организации],Table2[[#This Row],[Название организации]])</f>
        <v>0</v>
      </c>
    </row>
    <row r="2493" spans="1:3" x14ac:dyDescent="0.25">
      <c r="A2493" s="23"/>
      <c r="B2493" s="7"/>
      <c r="C2493" s="3">
        <f>COUNTIF(Table1[Название организации],Table2[[#This Row],[Название организации]])</f>
        <v>0</v>
      </c>
    </row>
    <row r="2494" spans="1:3" x14ac:dyDescent="0.25">
      <c r="A2494" s="23"/>
      <c r="B2494" s="7"/>
      <c r="C2494" s="3">
        <f>COUNTIF(Table1[Название организации],Table2[[#This Row],[Название организации]])</f>
        <v>0</v>
      </c>
    </row>
    <row r="2495" spans="1:3" x14ac:dyDescent="0.25">
      <c r="A2495" s="23"/>
      <c r="B2495" s="7"/>
      <c r="C2495" s="3">
        <f>COUNTIF(Table1[Название организации],Table2[[#This Row],[Название организации]])</f>
        <v>0</v>
      </c>
    </row>
    <row r="2496" spans="1:3" x14ac:dyDescent="0.25">
      <c r="A2496" s="23"/>
      <c r="B2496" s="7"/>
      <c r="C2496" s="3">
        <f>COUNTIF(Table1[Название организации],Table2[[#This Row],[Название организации]])</f>
        <v>0</v>
      </c>
    </row>
    <row r="2497" spans="1:3" x14ac:dyDescent="0.25">
      <c r="A2497" s="23"/>
      <c r="B2497" s="7"/>
      <c r="C2497" s="3">
        <f>COUNTIF(Table1[Название организации],Table2[[#This Row],[Название организации]])</f>
        <v>0</v>
      </c>
    </row>
    <row r="2498" spans="1:3" x14ac:dyDescent="0.25">
      <c r="A2498" s="23"/>
      <c r="B2498" s="7"/>
      <c r="C2498" s="3">
        <f>COUNTIF(Table1[Название организации],Table2[[#This Row],[Название организации]])</f>
        <v>0</v>
      </c>
    </row>
    <row r="2499" spans="1:3" x14ac:dyDescent="0.25">
      <c r="A2499" s="23"/>
      <c r="B2499" s="7"/>
      <c r="C2499" s="3">
        <f>COUNTIF(Table1[Название организации],Table2[[#This Row],[Название организации]])</f>
        <v>0</v>
      </c>
    </row>
    <row r="2500" spans="1:3" x14ac:dyDescent="0.25">
      <c r="A2500" s="23"/>
      <c r="B2500" s="7"/>
      <c r="C2500" s="3">
        <f>COUNTIF(Table1[Название организации],Table2[[#This Row],[Название организации]])</f>
        <v>0</v>
      </c>
    </row>
    <row r="2501" spans="1:3" x14ac:dyDescent="0.25">
      <c r="A2501" s="23"/>
      <c r="B2501" s="7"/>
      <c r="C2501" s="3">
        <f>COUNTIF(Table1[Название организации],Table2[[#This Row],[Название организации]])</f>
        <v>0</v>
      </c>
    </row>
    <row r="2502" spans="1:3" x14ac:dyDescent="0.25">
      <c r="A2502" s="23"/>
      <c r="B2502" s="7"/>
      <c r="C2502" s="3">
        <f>COUNTIF(Table1[Название организации],Table2[[#This Row],[Название организации]])</f>
        <v>0</v>
      </c>
    </row>
    <row r="2503" spans="1:3" x14ac:dyDescent="0.25">
      <c r="A2503" s="23"/>
      <c r="B2503" s="7"/>
      <c r="C2503" s="3">
        <f>COUNTIF(Table1[Название организации],Table2[[#This Row],[Название организации]])</f>
        <v>0</v>
      </c>
    </row>
    <row r="2504" spans="1:3" x14ac:dyDescent="0.25">
      <c r="A2504" s="23"/>
      <c r="B2504" s="7"/>
      <c r="C2504" s="3">
        <f>COUNTIF(Table1[Название организации],Table2[[#This Row],[Название организации]])</f>
        <v>0</v>
      </c>
    </row>
    <row r="2505" spans="1:3" x14ac:dyDescent="0.25">
      <c r="A2505" s="23"/>
      <c r="B2505" s="7"/>
      <c r="C2505" s="3">
        <f>COUNTIF(Table1[Название организации],Table2[[#This Row],[Название организации]])</f>
        <v>0</v>
      </c>
    </row>
    <row r="2506" spans="1:3" x14ac:dyDescent="0.25">
      <c r="A2506" s="23"/>
      <c r="B2506" s="7"/>
      <c r="C2506" s="3">
        <f>COUNTIF(Table1[Название организации],Table2[[#This Row],[Название организации]])</f>
        <v>0</v>
      </c>
    </row>
    <row r="2507" spans="1:3" x14ac:dyDescent="0.25">
      <c r="A2507" s="23"/>
      <c r="B2507" s="7"/>
      <c r="C2507" s="3">
        <f>COUNTIF(Table1[Название организации],Table2[[#This Row],[Название организации]])</f>
        <v>0</v>
      </c>
    </row>
    <row r="2508" spans="1:3" x14ac:dyDescent="0.25">
      <c r="A2508" s="23"/>
      <c r="B2508" s="7"/>
      <c r="C2508" s="3">
        <f>COUNTIF(Table1[Название организации],Table2[[#This Row],[Название организации]])</f>
        <v>0</v>
      </c>
    </row>
    <row r="2509" spans="1:3" x14ac:dyDescent="0.25">
      <c r="A2509" s="23"/>
      <c r="B2509" s="7"/>
      <c r="C2509" s="3">
        <f>COUNTIF(Table1[Название организации],Table2[[#This Row],[Название организации]])</f>
        <v>0</v>
      </c>
    </row>
    <row r="2510" spans="1:3" x14ac:dyDescent="0.25">
      <c r="A2510" s="23"/>
      <c r="B2510" s="7"/>
      <c r="C2510" s="3">
        <f>COUNTIF(Table1[Название организации],Table2[[#This Row],[Название организации]])</f>
        <v>0</v>
      </c>
    </row>
    <row r="2511" spans="1:3" x14ac:dyDescent="0.25">
      <c r="A2511" s="23"/>
      <c r="B2511" s="7"/>
      <c r="C2511" s="3">
        <f>COUNTIF(Table1[Название организации],Table2[[#This Row],[Название организации]])</f>
        <v>0</v>
      </c>
    </row>
    <row r="2512" spans="1:3" x14ac:dyDescent="0.25">
      <c r="A2512" s="23"/>
      <c r="B2512" s="7"/>
      <c r="C2512" s="3">
        <f>COUNTIF(Table1[Название организации],Table2[[#This Row],[Название организации]])</f>
        <v>0</v>
      </c>
    </row>
    <row r="2513" spans="1:3" x14ac:dyDescent="0.25">
      <c r="A2513" s="23"/>
      <c r="B2513" s="7"/>
      <c r="C2513" s="3">
        <f>COUNTIF(Table1[Название организации],Table2[[#This Row],[Название организации]])</f>
        <v>0</v>
      </c>
    </row>
    <row r="2514" spans="1:3" x14ac:dyDescent="0.25">
      <c r="A2514" s="23"/>
      <c r="B2514" s="7"/>
      <c r="C2514" s="3">
        <f>COUNTIF(Table1[Название организации],Table2[[#This Row],[Название организации]])</f>
        <v>0</v>
      </c>
    </row>
    <row r="2515" spans="1:3" x14ac:dyDescent="0.25">
      <c r="A2515" s="23"/>
      <c r="B2515" s="7"/>
      <c r="C2515" s="3">
        <f>COUNTIF(Table1[Название организации],Table2[[#This Row],[Название организации]])</f>
        <v>0</v>
      </c>
    </row>
    <row r="2516" spans="1:3" x14ac:dyDescent="0.25">
      <c r="A2516" s="23"/>
      <c r="B2516" s="7"/>
      <c r="C2516" s="3">
        <f>COUNTIF(Table1[Название организации],Table2[[#This Row],[Название организации]])</f>
        <v>0</v>
      </c>
    </row>
    <row r="2517" spans="1:3" x14ac:dyDescent="0.25">
      <c r="A2517" s="23"/>
      <c r="B2517" s="7"/>
      <c r="C2517" s="3">
        <f>COUNTIF(Table1[Название организации],Table2[[#This Row],[Название организации]])</f>
        <v>0</v>
      </c>
    </row>
    <row r="2518" spans="1:3" x14ac:dyDescent="0.25">
      <c r="A2518" s="23"/>
      <c r="B2518" s="7"/>
      <c r="C2518" s="3">
        <f>COUNTIF(Table1[Название организации],Table2[[#This Row],[Название организации]])</f>
        <v>0</v>
      </c>
    </row>
    <row r="2519" spans="1:3" x14ac:dyDescent="0.25">
      <c r="A2519" s="23"/>
      <c r="B2519" s="7"/>
      <c r="C2519" s="3">
        <f>COUNTIF(Table1[Название организации],Table2[[#This Row],[Название организации]])</f>
        <v>0</v>
      </c>
    </row>
    <row r="2520" spans="1:3" x14ac:dyDescent="0.25">
      <c r="A2520" s="23"/>
      <c r="B2520" s="7"/>
      <c r="C2520" s="3">
        <f>COUNTIF(Table1[Название организации],Table2[[#This Row],[Название организации]])</f>
        <v>0</v>
      </c>
    </row>
    <row r="2521" spans="1:3" x14ac:dyDescent="0.25">
      <c r="A2521" s="23"/>
      <c r="B2521" s="7"/>
      <c r="C2521" s="3">
        <f>COUNTIF(Table1[Название организации],Table2[[#This Row],[Название организации]])</f>
        <v>0</v>
      </c>
    </row>
    <row r="2522" spans="1:3" x14ac:dyDescent="0.25">
      <c r="A2522" s="23"/>
      <c r="B2522" s="7"/>
      <c r="C2522" s="3">
        <f>COUNTIF(Table1[Название организации],Table2[[#This Row],[Название организации]])</f>
        <v>0</v>
      </c>
    </row>
    <row r="2523" spans="1:3" x14ac:dyDescent="0.25">
      <c r="A2523" s="23"/>
      <c r="B2523" s="7"/>
      <c r="C2523" s="3">
        <f>COUNTIF(Table1[Название организации],Table2[[#This Row],[Название организации]])</f>
        <v>0</v>
      </c>
    </row>
    <row r="2524" spans="1:3" x14ac:dyDescent="0.25">
      <c r="A2524" s="23"/>
      <c r="B2524" s="7"/>
      <c r="C2524" s="3">
        <f>COUNTIF(Table1[Название организации],Table2[[#This Row],[Название организации]])</f>
        <v>0</v>
      </c>
    </row>
    <row r="2525" spans="1:3" x14ac:dyDescent="0.25">
      <c r="A2525" s="23"/>
      <c r="B2525" s="7"/>
      <c r="C2525" s="3">
        <f>COUNTIF(Table1[Название организации],Table2[[#This Row],[Название организации]])</f>
        <v>0</v>
      </c>
    </row>
    <row r="2526" spans="1:3" x14ac:dyDescent="0.25">
      <c r="A2526" s="23"/>
      <c r="B2526" s="7"/>
      <c r="C2526" s="3">
        <f>COUNTIF(Table1[Название организации],Table2[[#This Row],[Название организации]])</f>
        <v>0</v>
      </c>
    </row>
    <row r="2527" spans="1:3" x14ac:dyDescent="0.25">
      <c r="A2527" s="23"/>
      <c r="B2527" s="7"/>
      <c r="C2527" s="3">
        <f>COUNTIF(Table1[Название организации],Table2[[#This Row],[Название организации]])</f>
        <v>0</v>
      </c>
    </row>
    <row r="2528" spans="1:3" x14ac:dyDescent="0.25">
      <c r="A2528" s="23"/>
      <c r="B2528" s="7"/>
      <c r="C2528" s="3">
        <f>COUNTIF(Table1[Название организации],Table2[[#This Row],[Название организации]])</f>
        <v>0</v>
      </c>
    </row>
    <row r="2529" spans="1:3" x14ac:dyDescent="0.25">
      <c r="A2529" s="23"/>
      <c r="B2529" s="7"/>
      <c r="C2529" s="3">
        <f>COUNTIF(Table1[Название организации],Table2[[#This Row],[Название организации]])</f>
        <v>0</v>
      </c>
    </row>
    <row r="2530" spans="1:3" x14ac:dyDescent="0.25">
      <c r="A2530" s="23"/>
      <c r="B2530" s="7"/>
      <c r="C2530" s="3">
        <f>COUNTIF(Table1[Название организации],Table2[[#This Row],[Название организации]])</f>
        <v>0</v>
      </c>
    </row>
    <row r="2531" spans="1:3" x14ac:dyDescent="0.25">
      <c r="A2531" s="23"/>
      <c r="B2531" s="7"/>
      <c r="C2531" s="3">
        <f>COUNTIF(Table1[Название организации],Table2[[#This Row],[Название организации]])</f>
        <v>0</v>
      </c>
    </row>
    <row r="2532" spans="1:3" x14ac:dyDescent="0.25">
      <c r="A2532" s="23"/>
      <c r="B2532" s="7"/>
      <c r="C2532" s="3">
        <f>COUNTIF(Table1[Название организации],Table2[[#This Row],[Название организации]])</f>
        <v>0</v>
      </c>
    </row>
    <row r="2533" spans="1:3" x14ac:dyDescent="0.25">
      <c r="A2533" s="23"/>
      <c r="B2533" s="7"/>
      <c r="C2533" s="3">
        <f>COUNTIF(Table1[Название организации],Table2[[#This Row],[Название организации]])</f>
        <v>0</v>
      </c>
    </row>
    <row r="2534" spans="1:3" x14ac:dyDescent="0.25">
      <c r="A2534" s="23"/>
      <c r="B2534" s="7"/>
      <c r="C2534" s="3">
        <f>COUNTIF(Table1[Название организации],Table2[[#This Row],[Название организации]])</f>
        <v>0</v>
      </c>
    </row>
    <row r="2535" spans="1:3" x14ac:dyDescent="0.25">
      <c r="A2535" s="23"/>
      <c r="B2535" s="7"/>
      <c r="C2535" s="3">
        <f>COUNTIF(Table1[Название организации],Table2[[#This Row],[Название организации]])</f>
        <v>0</v>
      </c>
    </row>
    <row r="2536" spans="1:3" x14ac:dyDescent="0.25">
      <c r="A2536" s="23"/>
      <c r="B2536" s="7"/>
      <c r="C2536" s="3">
        <f>COUNTIF(Table1[Название организации],Table2[[#This Row],[Название организации]])</f>
        <v>0</v>
      </c>
    </row>
    <row r="2537" spans="1:3" x14ac:dyDescent="0.25">
      <c r="A2537" s="23"/>
      <c r="B2537" s="7"/>
      <c r="C2537" s="3">
        <f>COUNTIF(Table1[Название организации],Table2[[#This Row],[Название организации]])</f>
        <v>0</v>
      </c>
    </row>
    <row r="2538" spans="1:3" x14ac:dyDescent="0.25">
      <c r="A2538" s="23"/>
      <c r="B2538" s="7"/>
      <c r="C2538" s="3">
        <f>COUNTIF(Table1[Название организации],Table2[[#This Row],[Название организации]])</f>
        <v>0</v>
      </c>
    </row>
    <row r="2539" spans="1:3" x14ac:dyDescent="0.25">
      <c r="A2539" s="23"/>
      <c r="B2539" s="7"/>
      <c r="C2539" s="3">
        <f>COUNTIF(Table1[Название организации],Table2[[#This Row],[Название организации]])</f>
        <v>0</v>
      </c>
    </row>
    <row r="2540" spans="1:3" x14ac:dyDescent="0.25">
      <c r="A2540" s="23"/>
      <c r="B2540" s="7"/>
      <c r="C2540" s="3">
        <f>COUNTIF(Table1[Название организации],Table2[[#This Row],[Название организации]])</f>
        <v>0</v>
      </c>
    </row>
    <row r="2541" spans="1:3" x14ac:dyDescent="0.25">
      <c r="A2541" s="23"/>
      <c r="B2541" s="7"/>
      <c r="C2541" s="3">
        <f>COUNTIF(Table1[Название организации],Table2[[#This Row],[Название организации]])</f>
        <v>0</v>
      </c>
    </row>
    <row r="2542" spans="1:3" x14ac:dyDescent="0.25">
      <c r="A2542" s="23"/>
      <c r="B2542" s="7"/>
      <c r="C2542" s="3">
        <f>COUNTIF(Table1[Название организации],Table2[[#This Row],[Название организации]])</f>
        <v>0</v>
      </c>
    </row>
    <row r="2543" spans="1:3" x14ac:dyDescent="0.25">
      <c r="A2543" s="23"/>
      <c r="B2543" s="7"/>
      <c r="C2543" s="3">
        <f>COUNTIF(Table1[Название организации],Table2[[#This Row],[Название организации]])</f>
        <v>0</v>
      </c>
    </row>
    <row r="2544" spans="1:3" x14ac:dyDescent="0.25">
      <c r="A2544" s="23"/>
      <c r="B2544" s="7"/>
      <c r="C2544" s="3">
        <f>COUNTIF(Table1[Название организации],Table2[[#This Row],[Название организации]])</f>
        <v>0</v>
      </c>
    </row>
    <row r="2545" spans="1:3" x14ac:dyDescent="0.25">
      <c r="A2545" s="23"/>
      <c r="B2545" s="7"/>
      <c r="C2545" s="3">
        <f>COUNTIF(Table1[Название организации],Table2[[#This Row],[Название организации]])</f>
        <v>0</v>
      </c>
    </row>
    <row r="2546" spans="1:3" x14ac:dyDescent="0.25">
      <c r="A2546" s="23"/>
      <c r="B2546" s="7"/>
      <c r="C2546" s="3">
        <f>COUNTIF(Table1[Название организации],Table2[[#This Row],[Название организации]])</f>
        <v>0</v>
      </c>
    </row>
    <row r="2547" spans="1:3" x14ac:dyDescent="0.25">
      <c r="A2547" s="23"/>
      <c r="B2547" s="7"/>
      <c r="C2547" s="3">
        <f>COUNTIF(Table1[Название организации],Table2[[#This Row],[Название организации]])</f>
        <v>0</v>
      </c>
    </row>
    <row r="2548" spans="1:3" x14ac:dyDescent="0.25">
      <c r="A2548" s="23"/>
      <c r="B2548" s="7"/>
      <c r="C2548" s="3">
        <f>COUNTIF(Table1[Название организации],Table2[[#This Row],[Название организации]])</f>
        <v>0</v>
      </c>
    </row>
    <row r="2549" spans="1:3" x14ac:dyDescent="0.25">
      <c r="A2549" s="23"/>
      <c r="B2549" s="7"/>
      <c r="C2549" s="3">
        <f>COUNTIF(Table1[Название организации],Table2[[#This Row],[Название организации]])</f>
        <v>0</v>
      </c>
    </row>
    <row r="2550" spans="1:3" x14ac:dyDescent="0.25">
      <c r="A2550" s="23"/>
      <c r="B2550" s="7"/>
      <c r="C2550" s="3">
        <f>COUNTIF(Table1[Название организации],Table2[[#This Row],[Название организации]])</f>
        <v>0</v>
      </c>
    </row>
    <row r="2551" spans="1:3" x14ac:dyDescent="0.25">
      <c r="A2551" s="23"/>
      <c r="B2551" s="7"/>
      <c r="C2551" s="3">
        <f>COUNTIF(Table1[Название организации],Table2[[#This Row],[Название организации]])</f>
        <v>0</v>
      </c>
    </row>
    <row r="2552" spans="1:3" x14ac:dyDescent="0.25">
      <c r="A2552" s="23"/>
      <c r="B2552" s="7"/>
      <c r="C2552" s="3">
        <f>COUNTIF(Table1[Название организации],Table2[[#This Row],[Название организации]])</f>
        <v>0</v>
      </c>
    </row>
    <row r="2553" spans="1:3" x14ac:dyDescent="0.25">
      <c r="A2553" s="23"/>
      <c r="B2553" s="7"/>
      <c r="C2553" s="3">
        <f>COUNTIF(Table1[Название организации],Table2[[#This Row],[Название организации]])</f>
        <v>0</v>
      </c>
    </row>
    <row r="2554" spans="1:3" x14ac:dyDescent="0.25">
      <c r="A2554" s="23"/>
      <c r="B2554" s="7"/>
      <c r="C2554" s="3">
        <f>COUNTIF(Table1[Название организации],Table2[[#This Row],[Название организации]])</f>
        <v>0</v>
      </c>
    </row>
    <row r="2555" spans="1:3" x14ac:dyDescent="0.25">
      <c r="A2555" s="23"/>
      <c r="B2555" s="7"/>
      <c r="C2555" s="3">
        <f>COUNTIF(Table1[Название организации],Table2[[#This Row],[Название организации]])</f>
        <v>0</v>
      </c>
    </row>
    <row r="2556" spans="1:3" x14ac:dyDescent="0.25">
      <c r="A2556" s="23"/>
      <c r="B2556" s="7"/>
      <c r="C2556" s="3">
        <f>COUNTIF(Table1[Название организации],Table2[[#This Row],[Название организации]])</f>
        <v>0</v>
      </c>
    </row>
    <row r="2557" spans="1:3" x14ac:dyDescent="0.25">
      <c r="A2557" s="23"/>
      <c r="B2557" s="7"/>
      <c r="C2557" s="3">
        <f>COUNTIF(Table1[Название организации],Table2[[#This Row],[Название организации]])</f>
        <v>0</v>
      </c>
    </row>
    <row r="2558" spans="1:3" x14ac:dyDescent="0.25">
      <c r="A2558" s="23"/>
      <c r="B2558" s="7"/>
      <c r="C2558" s="3">
        <f>COUNTIF(Table1[Название организации],Table2[[#This Row],[Название организации]])</f>
        <v>0</v>
      </c>
    </row>
    <row r="2559" spans="1:3" x14ac:dyDescent="0.25">
      <c r="A2559" s="23"/>
      <c r="B2559" s="7"/>
      <c r="C2559" s="3">
        <f>COUNTIF(Table1[Название организации],Table2[[#This Row],[Название организации]])</f>
        <v>0</v>
      </c>
    </row>
    <row r="2560" spans="1:3" x14ac:dyDescent="0.25">
      <c r="A2560" s="23"/>
      <c r="B2560" s="7"/>
      <c r="C2560" s="3">
        <f>COUNTIF(Table1[Название организации],Table2[[#This Row],[Название организации]])</f>
        <v>0</v>
      </c>
    </row>
    <row r="2561" spans="1:3" x14ac:dyDescent="0.25">
      <c r="A2561" s="23"/>
      <c r="B2561" s="7"/>
      <c r="C2561" s="3">
        <f>COUNTIF(Table1[Название организации],Table2[[#This Row],[Название организации]])</f>
        <v>0</v>
      </c>
    </row>
    <row r="2562" spans="1:3" x14ac:dyDescent="0.25">
      <c r="A2562" s="23"/>
      <c r="B2562" s="7"/>
      <c r="C2562" s="3">
        <f>COUNTIF(Table1[Название организации],Table2[[#This Row],[Название организации]])</f>
        <v>0</v>
      </c>
    </row>
    <row r="2563" spans="1:3" x14ac:dyDescent="0.25">
      <c r="A2563" s="23"/>
      <c r="B2563" s="7"/>
      <c r="C2563" s="3">
        <f>COUNTIF(Table1[Название организации],Table2[[#This Row],[Название организации]])</f>
        <v>0</v>
      </c>
    </row>
    <row r="2564" spans="1:3" x14ac:dyDescent="0.25">
      <c r="A2564" s="23"/>
      <c r="B2564" s="7"/>
      <c r="C2564" s="3">
        <f>COUNTIF(Table1[Название организации],Table2[[#This Row],[Название организации]])</f>
        <v>0</v>
      </c>
    </row>
    <row r="2565" spans="1:3" x14ac:dyDescent="0.25">
      <c r="A2565" s="23"/>
      <c r="B2565" s="7"/>
      <c r="C2565" s="3">
        <f>COUNTIF(Table1[Название организации],Table2[[#This Row],[Название организации]])</f>
        <v>0</v>
      </c>
    </row>
    <row r="2566" spans="1:3" x14ac:dyDescent="0.25">
      <c r="A2566" s="23"/>
      <c r="B2566" s="7"/>
      <c r="C2566" s="3">
        <f>COUNTIF(Table1[Название организации],Table2[[#This Row],[Название организации]])</f>
        <v>0</v>
      </c>
    </row>
    <row r="2567" spans="1:3" x14ac:dyDescent="0.25">
      <c r="A2567" s="23"/>
      <c r="B2567" s="7"/>
      <c r="C2567" s="3">
        <f>COUNTIF(Table1[Название организации],Table2[[#This Row],[Название организации]])</f>
        <v>0</v>
      </c>
    </row>
    <row r="2568" spans="1:3" x14ac:dyDescent="0.25">
      <c r="A2568" s="23"/>
      <c r="B2568" s="7"/>
      <c r="C2568" s="3">
        <f>COUNTIF(Table1[Название организации],Table2[[#This Row],[Название организации]])</f>
        <v>0</v>
      </c>
    </row>
    <row r="2569" spans="1:3" x14ac:dyDescent="0.25">
      <c r="A2569" s="23"/>
      <c r="B2569" s="7"/>
      <c r="C2569" s="3">
        <f>COUNTIF(Table1[Название организации],Table2[[#This Row],[Название организации]])</f>
        <v>0</v>
      </c>
    </row>
    <row r="2570" spans="1:3" x14ac:dyDescent="0.25">
      <c r="A2570" s="23"/>
      <c r="B2570" s="7"/>
      <c r="C2570" s="3">
        <f>COUNTIF(Table1[Название организации],Table2[[#This Row],[Название организации]])</f>
        <v>0</v>
      </c>
    </row>
    <row r="2571" spans="1:3" x14ac:dyDescent="0.25">
      <c r="A2571" s="23"/>
      <c r="B2571" s="7"/>
      <c r="C2571" s="3">
        <f>COUNTIF(Table1[Название организации],Table2[[#This Row],[Название организации]])</f>
        <v>0</v>
      </c>
    </row>
    <row r="2572" spans="1:3" x14ac:dyDescent="0.25">
      <c r="A2572" s="23"/>
      <c r="B2572" s="7"/>
      <c r="C2572" s="3">
        <f>COUNTIF(Table1[Название организации],Table2[[#This Row],[Название организации]])</f>
        <v>0</v>
      </c>
    </row>
    <row r="2573" spans="1:3" x14ac:dyDescent="0.25">
      <c r="A2573" s="23"/>
      <c r="B2573" s="7"/>
      <c r="C2573" s="3">
        <f>COUNTIF(Table1[Название организации],Table2[[#This Row],[Название организации]])</f>
        <v>0</v>
      </c>
    </row>
    <row r="2574" spans="1:3" x14ac:dyDescent="0.25">
      <c r="A2574" s="23"/>
      <c r="B2574" s="7"/>
      <c r="C2574" s="3">
        <f>COUNTIF(Table1[Название организации],Table2[[#This Row],[Название организации]])</f>
        <v>0</v>
      </c>
    </row>
    <row r="2575" spans="1:3" x14ac:dyDescent="0.25">
      <c r="A2575" s="23"/>
      <c r="B2575" s="7"/>
      <c r="C2575" s="3">
        <f>COUNTIF(Table1[Название организации],Table2[[#This Row],[Название организации]])</f>
        <v>0</v>
      </c>
    </row>
    <row r="2576" spans="1:3" x14ac:dyDescent="0.25">
      <c r="A2576" s="23"/>
      <c r="B2576" s="7"/>
      <c r="C2576" s="3">
        <f>COUNTIF(Table1[Название организации],Table2[[#This Row],[Название организации]])</f>
        <v>0</v>
      </c>
    </row>
    <row r="2577" spans="1:3" x14ac:dyDescent="0.25">
      <c r="A2577" s="23"/>
      <c r="B2577" s="7"/>
      <c r="C2577" s="3">
        <f>COUNTIF(Table1[Название организации],Table2[[#This Row],[Название организации]])</f>
        <v>0</v>
      </c>
    </row>
    <row r="2578" spans="1:3" x14ac:dyDescent="0.25">
      <c r="A2578" s="23"/>
      <c r="B2578" s="7"/>
      <c r="C2578" s="3">
        <f>COUNTIF(Table1[Название организации],Table2[[#This Row],[Название организации]])</f>
        <v>0</v>
      </c>
    </row>
    <row r="2579" spans="1:3" x14ac:dyDescent="0.25">
      <c r="A2579" s="23"/>
      <c r="B2579" s="7"/>
      <c r="C2579" s="3">
        <f>COUNTIF(Table1[Название организации],Table2[[#This Row],[Название организации]])</f>
        <v>0</v>
      </c>
    </row>
    <row r="2580" spans="1:3" x14ac:dyDescent="0.25">
      <c r="A2580" s="23"/>
      <c r="B2580" s="7"/>
      <c r="C2580" s="3">
        <f>COUNTIF(Table1[Название организации],Table2[[#This Row],[Название организации]])</f>
        <v>0</v>
      </c>
    </row>
    <row r="2581" spans="1:3" x14ac:dyDescent="0.25">
      <c r="A2581" s="23"/>
      <c r="B2581" s="7"/>
      <c r="C2581" s="3">
        <f>COUNTIF(Table1[Название организации],Table2[[#This Row],[Название организации]])</f>
        <v>0</v>
      </c>
    </row>
    <row r="2582" spans="1:3" x14ac:dyDescent="0.25">
      <c r="A2582" s="23"/>
      <c r="B2582" s="7"/>
      <c r="C2582" s="3">
        <f>COUNTIF(Table1[Название организации],Table2[[#This Row],[Название организации]])</f>
        <v>0</v>
      </c>
    </row>
    <row r="2583" spans="1:3" x14ac:dyDescent="0.25">
      <c r="A2583" s="23"/>
      <c r="B2583" s="7"/>
      <c r="C2583" s="3">
        <f>COUNTIF(Table1[Название организации],Table2[[#This Row],[Название организации]])</f>
        <v>0</v>
      </c>
    </row>
    <row r="2584" spans="1:3" x14ac:dyDescent="0.25">
      <c r="A2584" s="23"/>
      <c r="B2584" s="7"/>
      <c r="C2584" s="3">
        <f>COUNTIF(Table1[Название организации],Table2[[#This Row],[Название организации]])</f>
        <v>0</v>
      </c>
    </row>
    <row r="2585" spans="1:3" x14ac:dyDescent="0.25">
      <c r="A2585" s="23"/>
      <c r="B2585" s="7"/>
      <c r="C2585" s="3">
        <f>COUNTIF(Table1[Название организации],Table2[[#This Row],[Название организации]])</f>
        <v>0</v>
      </c>
    </row>
    <row r="2586" spans="1:3" x14ac:dyDescent="0.25">
      <c r="A2586" s="23"/>
      <c r="B2586" s="7"/>
      <c r="C2586" s="3">
        <f>COUNTIF(Table1[Название организации],Table2[[#This Row],[Название организации]])</f>
        <v>0</v>
      </c>
    </row>
    <row r="2587" spans="1:3" x14ac:dyDescent="0.25">
      <c r="A2587" s="23"/>
      <c r="B2587" s="7"/>
      <c r="C2587" s="3">
        <f>COUNTIF(Table1[Название организации],Table2[[#This Row],[Название организации]])</f>
        <v>0</v>
      </c>
    </row>
    <row r="2588" spans="1:3" x14ac:dyDescent="0.25">
      <c r="A2588" s="23"/>
      <c r="B2588" s="7"/>
      <c r="C2588" s="3">
        <f>COUNTIF(Table1[Название организации],Table2[[#This Row],[Название организации]])</f>
        <v>0</v>
      </c>
    </row>
    <row r="2589" spans="1:3" x14ac:dyDescent="0.25">
      <c r="A2589" s="23"/>
      <c r="B2589" s="7"/>
      <c r="C2589" s="3">
        <f>COUNTIF(Table1[Название организации],Table2[[#This Row],[Название организации]])</f>
        <v>0</v>
      </c>
    </row>
    <row r="2590" spans="1:3" x14ac:dyDescent="0.25">
      <c r="A2590" s="23"/>
      <c r="B2590" s="7"/>
      <c r="C2590" s="3">
        <f>COUNTIF(Table1[Название организации],Table2[[#This Row],[Название организации]])</f>
        <v>0</v>
      </c>
    </row>
    <row r="2591" spans="1:3" x14ac:dyDescent="0.25">
      <c r="A2591" s="23"/>
      <c r="B2591" s="7"/>
      <c r="C2591" s="3">
        <f>COUNTIF(Table1[Название организации],Table2[[#This Row],[Название организации]])</f>
        <v>0</v>
      </c>
    </row>
    <row r="2592" spans="1:3" x14ac:dyDescent="0.25">
      <c r="A2592" s="23"/>
      <c r="B2592" s="7"/>
      <c r="C2592" s="3">
        <f>COUNTIF(Table1[Название организации],Table2[[#This Row],[Название организации]])</f>
        <v>0</v>
      </c>
    </row>
    <row r="2593" spans="1:3" x14ac:dyDescent="0.25">
      <c r="A2593" s="23"/>
      <c r="B2593" s="7"/>
      <c r="C2593" s="3">
        <f>COUNTIF(Table1[Название организации],Table2[[#This Row],[Название организации]])</f>
        <v>0</v>
      </c>
    </row>
    <row r="2594" spans="1:3" x14ac:dyDescent="0.25">
      <c r="A2594" s="23"/>
      <c r="B2594" s="7"/>
      <c r="C2594" s="3">
        <f>COUNTIF(Table1[Название организации],Table2[[#This Row],[Название организации]])</f>
        <v>0</v>
      </c>
    </row>
    <row r="2595" spans="1:3" x14ac:dyDescent="0.25">
      <c r="A2595" s="23"/>
      <c r="B2595" s="7"/>
      <c r="C2595" s="3">
        <f>COUNTIF(Table1[Название организации],Table2[[#This Row],[Название организации]])</f>
        <v>0</v>
      </c>
    </row>
    <row r="2596" spans="1:3" x14ac:dyDescent="0.25">
      <c r="A2596" s="23"/>
      <c r="B2596" s="7"/>
      <c r="C2596" s="3">
        <f>COUNTIF(Table1[Название организации],Table2[[#This Row],[Название организации]])</f>
        <v>0</v>
      </c>
    </row>
    <row r="2597" spans="1:3" x14ac:dyDescent="0.25">
      <c r="A2597" s="23"/>
      <c r="B2597" s="7"/>
      <c r="C2597" s="3">
        <f>COUNTIF(Table1[Название организации],Table2[[#This Row],[Название организации]])</f>
        <v>0</v>
      </c>
    </row>
    <row r="2598" spans="1:3" x14ac:dyDescent="0.25">
      <c r="A2598" s="23"/>
      <c r="B2598" s="7"/>
      <c r="C2598" s="3">
        <f>COUNTIF(Table1[Название организации],Table2[[#This Row],[Название организации]])</f>
        <v>0</v>
      </c>
    </row>
    <row r="2599" spans="1:3" x14ac:dyDescent="0.25">
      <c r="A2599" s="23"/>
      <c r="B2599" s="7"/>
      <c r="C2599" s="3">
        <f>COUNTIF(Table1[Название организации],Table2[[#This Row],[Название организации]])</f>
        <v>0</v>
      </c>
    </row>
    <row r="2600" spans="1:3" x14ac:dyDescent="0.25">
      <c r="A2600" s="23"/>
      <c r="B2600" s="7"/>
      <c r="C2600" s="3">
        <f>COUNTIF(Table1[Название организации],Table2[[#This Row],[Название организации]])</f>
        <v>0</v>
      </c>
    </row>
    <row r="2601" spans="1:3" x14ac:dyDescent="0.25">
      <c r="A2601" s="23"/>
      <c r="B2601" s="7"/>
      <c r="C2601" s="3">
        <f>COUNTIF(Table1[Название организации],Table2[[#This Row],[Название организации]])</f>
        <v>0</v>
      </c>
    </row>
    <row r="2602" spans="1:3" x14ac:dyDescent="0.25">
      <c r="A2602" s="23"/>
      <c r="B2602" s="7"/>
      <c r="C2602" s="3">
        <f>COUNTIF(Table1[Название организации],Table2[[#This Row],[Название организации]])</f>
        <v>0</v>
      </c>
    </row>
    <row r="2603" spans="1:3" x14ac:dyDescent="0.25">
      <c r="A2603" s="23"/>
      <c r="B2603" s="7"/>
      <c r="C2603" s="3">
        <f>COUNTIF(Table1[Название организации],Table2[[#This Row],[Название организации]])</f>
        <v>0</v>
      </c>
    </row>
    <row r="2604" spans="1:3" x14ac:dyDescent="0.25">
      <c r="A2604" s="23"/>
      <c r="B2604" s="7"/>
      <c r="C2604" s="3">
        <f>COUNTIF(Table1[Название организации],Table2[[#This Row],[Название организации]])</f>
        <v>0</v>
      </c>
    </row>
    <row r="2605" spans="1:3" x14ac:dyDescent="0.25">
      <c r="A2605" s="23"/>
      <c r="B2605" s="7"/>
      <c r="C2605" s="3">
        <f>COUNTIF(Table1[Название организации],Table2[[#This Row],[Название организации]])</f>
        <v>0</v>
      </c>
    </row>
    <row r="2606" spans="1:3" x14ac:dyDescent="0.25">
      <c r="A2606" s="23"/>
      <c r="B2606" s="7"/>
      <c r="C2606" s="3">
        <f>COUNTIF(Table1[Название организации],Table2[[#This Row],[Название организации]])</f>
        <v>0</v>
      </c>
    </row>
    <row r="2607" spans="1:3" x14ac:dyDescent="0.25">
      <c r="A2607" s="23"/>
      <c r="B2607" s="7"/>
      <c r="C2607" s="3">
        <f>COUNTIF(Table1[Название организации],Table2[[#This Row],[Название организации]])</f>
        <v>0</v>
      </c>
    </row>
    <row r="2608" spans="1:3" x14ac:dyDescent="0.25">
      <c r="A2608" s="23"/>
      <c r="B2608" s="7"/>
      <c r="C2608" s="3">
        <f>COUNTIF(Table1[Название организации],Table2[[#This Row],[Название организации]])</f>
        <v>0</v>
      </c>
    </row>
    <row r="2609" spans="1:3" x14ac:dyDescent="0.25">
      <c r="A2609" s="23"/>
      <c r="B2609" s="7"/>
      <c r="C2609" s="3">
        <f>COUNTIF(Table1[Название организации],Table2[[#This Row],[Название организации]])</f>
        <v>0</v>
      </c>
    </row>
    <row r="2610" spans="1:3" x14ac:dyDescent="0.25">
      <c r="A2610" s="23"/>
      <c r="B2610" s="7"/>
      <c r="C2610" s="3">
        <f>COUNTIF(Table1[Название организации],Table2[[#This Row],[Название организации]])</f>
        <v>0</v>
      </c>
    </row>
    <row r="2611" spans="1:3" x14ac:dyDescent="0.25">
      <c r="A2611" s="23"/>
      <c r="B2611" s="7"/>
      <c r="C2611" s="3">
        <f>COUNTIF(Table1[Название организации],Table2[[#This Row],[Название организации]])</f>
        <v>0</v>
      </c>
    </row>
    <row r="2612" spans="1:3" x14ac:dyDescent="0.25">
      <c r="A2612" s="23"/>
      <c r="B2612" s="7"/>
      <c r="C2612" s="3">
        <f>COUNTIF(Table1[Название организации],Table2[[#This Row],[Название организации]])</f>
        <v>0</v>
      </c>
    </row>
    <row r="2613" spans="1:3" x14ac:dyDescent="0.25">
      <c r="A2613" s="23"/>
      <c r="B2613" s="7"/>
      <c r="C2613" s="3">
        <f>COUNTIF(Table1[Название организации],Table2[[#This Row],[Название организации]])</f>
        <v>0</v>
      </c>
    </row>
    <row r="2614" spans="1:3" x14ac:dyDescent="0.25">
      <c r="A2614" s="23"/>
      <c r="B2614" s="7"/>
      <c r="C2614" s="3">
        <f>COUNTIF(Table1[Название организации],Table2[[#This Row],[Название организации]])</f>
        <v>0</v>
      </c>
    </row>
    <row r="2615" spans="1:3" x14ac:dyDescent="0.25">
      <c r="A2615" s="23"/>
      <c r="B2615" s="7"/>
      <c r="C2615" s="3">
        <f>COUNTIF(Table1[Название организации],Table2[[#This Row],[Название организации]])</f>
        <v>0</v>
      </c>
    </row>
    <row r="2616" spans="1:3" x14ac:dyDescent="0.25">
      <c r="A2616" s="23"/>
      <c r="B2616" s="7"/>
      <c r="C2616" s="3">
        <f>COUNTIF(Table1[Название организации],Table2[[#This Row],[Название организации]])</f>
        <v>0</v>
      </c>
    </row>
    <row r="2617" spans="1:3" x14ac:dyDescent="0.25">
      <c r="A2617" s="23"/>
      <c r="B2617" s="7"/>
      <c r="C2617" s="3">
        <f>COUNTIF(Table1[Название организации],Table2[[#This Row],[Название организации]])</f>
        <v>0</v>
      </c>
    </row>
    <row r="2618" spans="1:3" x14ac:dyDescent="0.25">
      <c r="A2618" s="23"/>
      <c r="B2618" s="7"/>
      <c r="C2618" s="3">
        <f>COUNTIF(Table1[Название организации],Table2[[#This Row],[Название организации]])</f>
        <v>0</v>
      </c>
    </row>
    <row r="2619" spans="1:3" x14ac:dyDescent="0.25">
      <c r="A2619" s="23"/>
      <c r="B2619" s="7"/>
      <c r="C2619" s="3">
        <f>COUNTIF(Table1[Название организации],Table2[[#This Row],[Название организации]])</f>
        <v>0</v>
      </c>
    </row>
    <row r="2620" spans="1:3" x14ac:dyDescent="0.25">
      <c r="A2620" s="23"/>
      <c r="B2620" s="7"/>
      <c r="C2620" s="3">
        <f>COUNTIF(Table1[Название организации],Table2[[#This Row],[Название организации]])</f>
        <v>0</v>
      </c>
    </row>
    <row r="2621" spans="1:3" x14ac:dyDescent="0.25">
      <c r="A2621" s="23"/>
      <c r="B2621" s="7"/>
      <c r="C2621" s="3">
        <f>COUNTIF(Table1[Название организации],Table2[[#This Row],[Название организации]])</f>
        <v>0</v>
      </c>
    </row>
    <row r="2622" spans="1:3" x14ac:dyDescent="0.25">
      <c r="A2622" s="23"/>
      <c r="B2622" s="7"/>
      <c r="C2622" s="3">
        <f>COUNTIF(Table1[Название организации],Table2[[#This Row],[Название организации]])</f>
        <v>0</v>
      </c>
    </row>
    <row r="2623" spans="1:3" x14ac:dyDescent="0.25">
      <c r="A2623" s="23"/>
      <c r="B2623" s="7"/>
      <c r="C2623" s="3">
        <f>COUNTIF(Table1[Название организации],Table2[[#This Row],[Название организации]])</f>
        <v>0</v>
      </c>
    </row>
    <row r="2624" spans="1:3" x14ac:dyDescent="0.25">
      <c r="A2624" s="23"/>
      <c r="B2624" s="7"/>
      <c r="C2624" s="3">
        <f>COUNTIF(Table1[Название организации],Table2[[#This Row],[Название организации]])</f>
        <v>0</v>
      </c>
    </row>
    <row r="2625" spans="1:3" x14ac:dyDescent="0.25">
      <c r="A2625" s="23"/>
      <c r="B2625" s="7"/>
      <c r="C2625" s="3">
        <f>COUNTIF(Table1[Название организации],Table2[[#This Row],[Название организации]])</f>
        <v>0</v>
      </c>
    </row>
    <row r="2626" spans="1:3" x14ac:dyDescent="0.25">
      <c r="A2626" s="23"/>
      <c r="B2626" s="7"/>
      <c r="C2626" s="3">
        <f>COUNTIF(Table1[Название организации],Table2[[#This Row],[Название организации]])</f>
        <v>0</v>
      </c>
    </row>
    <row r="2627" spans="1:3" x14ac:dyDescent="0.25">
      <c r="A2627" s="23"/>
      <c r="B2627" s="7"/>
      <c r="C2627" s="3">
        <f>COUNTIF(Table1[Название организации],Table2[[#This Row],[Название организации]])</f>
        <v>0</v>
      </c>
    </row>
    <row r="2628" spans="1:3" x14ac:dyDescent="0.25">
      <c r="A2628" s="23"/>
      <c r="B2628" s="7"/>
      <c r="C2628" s="3">
        <f>COUNTIF(Table1[Название организации],Table2[[#This Row],[Название организации]])</f>
        <v>0</v>
      </c>
    </row>
    <row r="2629" spans="1:3" x14ac:dyDescent="0.25">
      <c r="A2629" s="23"/>
      <c r="B2629" s="7"/>
      <c r="C2629" s="3">
        <f>COUNTIF(Table1[Название организации],Table2[[#This Row],[Название организации]])</f>
        <v>0</v>
      </c>
    </row>
    <row r="2630" spans="1:3" x14ac:dyDescent="0.25">
      <c r="A2630" s="23"/>
      <c r="B2630" s="7"/>
      <c r="C2630" s="3">
        <f>COUNTIF(Table1[Название организации],Table2[[#This Row],[Название организации]])</f>
        <v>0</v>
      </c>
    </row>
    <row r="2631" spans="1:3" x14ac:dyDescent="0.25">
      <c r="A2631" s="23"/>
      <c r="B2631" s="7"/>
      <c r="C2631" s="3">
        <f>COUNTIF(Table1[Название организации],Table2[[#This Row],[Название организации]])</f>
        <v>0</v>
      </c>
    </row>
    <row r="2632" spans="1:3" x14ac:dyDescent="0.25">
      <c r="A2632" s="23"/>
      <c r="B2632" s="7"/>
      <c r="C2632" s="3">
        <f>COUNTIF(Table1[Название организации],Table2[[#This Row],[Название организации]])</f>
        <v>0</v>
      </c>
    </row>
    <row r="2633" spans="1:3" x14ac:dyDescent="0.25">
      <c r="A2633" s="23"/>
      <c r="B2633" s="7"/>
      <c r="C2633" s="3">
        <f>COUNTIF(Table1[Название организации],Table2[[#This Row],[Название организации]])</f>
        <v>0</v>
      </c>
    </row>
    <row r="2634" spans="1:3" x14ac:dyDescent="0.25">
      <c r="A2634" s="23"/>
      <c r="B2634" s="7"/>
      <c r="C2634" s="3">
        <f>COUNTIF(Table1[Название организации],Table2[[#This Row],[Название организации]])</f>
        <v>0</v>
      </c>
    </row>
    <row r="2635" spans="1:3" x14ac:dyDescent="0.25">
      <c r="A2635" s="23"/>
      <c r="B2635" s="7"/>
      <c r="C2635" s="3">
        <f>COUNTIF(Table1[Название организации],Table2[[#This Row],[Название организации]])</f>
        <v>0</v>
      </c>
    </row>
    <row r="2636" spans="1:3" x14ac:dyDescent="0.25">
      <c r="A2636" s="23"/>
      <c r="B2636" s="7"/>
      <c r="C2636" s="3">
        <f>COUNTIF(Table1[Название организации],Table2[[#This Row],[Название организации]])</f>
        <v>0</v>
      </c>
    </row>
    <row r="2637" spans="1:3" x14ac:dyDescent="0.25">
      <c r="A2637" s="23"/>
      <c r="B2637" s="7"/>
      <c r="C2637" s="3">
        <f>COUNTIF(Table1[Название организации],Table2[[#This Row],[Название организации]])</f>
        <v>0</v>
      </c>
    </row>
    <row r="2638" spans="1:3" x14ac:dyDescent="0.25">
      <c r="A2638" s="23"/>
      <c r="B2638" s="7"/>
      <c r="C2638" s="3">
        <f>COUNTIF(Table1[Название организации],Table2[[#This Row],[Название организации]])</f>
        <v>0</v>
      </c>
    </row>
    <row r="2639" spans="1:3" x14ac:dyDescent="0.25">
      <c r="A2639" s="23"/>
      <c r="B2639" s="7"/>
      <c r="C2639" s="3">
        <f>COUNTIF(Table1[Название организации],Table2[[#This Row],[Название организации]])</f>
        <v>0</v>
      </c>
    </row>
    <row r="2640" spans="1:3" x14ac:dyDescent="0.25">
      <c r="A2640" s="23"/>
      <c r="B2640" s="7"/>
      <c r="C2640" s="3">
        <f>COUNTIF(Table1[Название организации],Table2[[#This Row],[Название организации]])</f>
        <v>0</v>
      </c>
    </row>
    <row r="2641" spans="1:3" x14ac:dyDescent="0.25">
      <c r="A2641" s="23"/>
      <c r="B2641" s="7"/>
      <c r="C2641" s="3">
        <f>COUNTIF(Table1[Название организации],Table2[[#This Row],[Название организации]])</f>
        <v>0</v>
      </c>
    </row>
    <row r="2642" spans="1:3" x14ac:dyDescent="0.25">
      <c r="A2642" s="23"/>
      <c r="B2642" s="7"/>
      <c r="C2642" s="3">
        <f>COUNTIF(Table1[Название организации],Table2[[#This Row],[Название организации]])</f>
        <v>0</v>
      </c>
    </row>
    <row r="2643" spans="1:3" x14ac:dyDescent="0.25">
      <c r="A2643" s="23"/>
      <c r="B2643" s="7"/>
      <c r="C2643" s="3">
        <f>COUNTIF(Table1[Название организации],Table2[[#This Row],[Название организации]])</f>
        <v>0</v>
      </c>
    </row>
    <row r="2644" spans="1:3" x14ac:dyDescent="0.25">
      <c r="A2644" s="23"/>
      <c r="B2644" s="7"/>
      <c r="C2644" s="3">
        <f>COUNTIF(Table1[Название организации],Table2[[#This Row],[Название организации]])</f>
        <v>0</v>
      </c>
    </row>
    <row r="2645" spans="1:3" x14ac:dyDescent="0.25">
      <c r="A2645" s="23"/>
      <c r="B2645" s="7"/>
      <c r="C2645" s="3">
        <f>COUNTIF(Table1[Название организации],Table2[[#This Row],[Название организации]])</f>
        <v>0</v>
      </c>
    </row>
    <row r="2646" spans="1:3" x14ac:dyDescent="0.25">
      <c r="A2646" s="23"/>
      <c r="B2646" s="7"/>
      <c r="C2646" s="3">
        <f>COUNTIF(Table1[Название организации],Table2[[#This Row],[Название организации]])</f>
        <v>0</v>
      </c>
    </row>
    <row r="2647" spans="1:3" x14ac:dyDescent="0.25">
      <c r="A2647" s="23"/>
      <c r="B2647" s="7"/>
      <c r="C2647" s="3">
        <f>COUNTIF(Table1[Название организации],Table2[[#This Row],[Название организации]])</f>
        <v>0</v>
      </c>
    </row>
    <row r="2648" spans="1:3" x14ac:dyDescent="0.25">
      <c r="A2648" s="23"/>
      <c r="B2648" s="7"/>
      <c r="C2648" s="3">
        <f>COUNTIF(Table1[Название организации],Table2[[#This Row],[Название организации]])</f>
        <v>0</v>
      </c>
    </row>
    <row r="2649" spans="1:3" x14ac:dyDescent="0.25">
      <c r="A2649" s="23"/>
      <c r="B2649" s="7"/>
      <c r="C2649" s="3">
        <f>COUNTIF(Table1[Название организации],Table2[[#This Row],[Название организации]])</f>
        <v>0</v>
      </c>
    </row>
    <row r="2650" spans="1:3" x14ac:dyDescent="0.25">
      <c r="A2650" s="23"/>
      <c r="B2650" s="7"/>
      <c r="C2650" s="3">
        <f>COUNTIF(Table1[Название организации],Table2[[#This Row],[Название организации]])</f>
        <v>0</v>
      </c>
    </row>
    <row r="2651" spans="1:3" x14ac:dyDescent="0.25">
      <c r="A2651" s="23"/>
      <c r="B2651" s="7"/>
      <c r="C2651" s="3">
        <f>COUNTIF(Table1[Название организации],Table2[[#This Row],[Название организации]])</f>
        <v>0</v>
      </c>
    </row>
    <row r="2652" spans="1:3" x14ac:dyDescent="0.25">
      <c r="A2652" s="23"/>
      <c r="B2652" s="7"/>
      <c r="C2652" s="3">
        <f>COUNTIF(Table1[Название организации],Table2[[#This Row],[Название организации]])</f>
        <v>0</v>
      </c>
    </row>
    <row r="2653" spans="1:3" x14ac:dyDescent="0.25">
      <c r="A2653" s="23"/>
      <c r="B2653" s="7"/>
      <c r="C2653" s="3">
        <f>COUNTIF(Table1[Название организации],Table2[[#This Row],[Название организации]])</f>
        <v>0</v>
      </c>
    </row>
    <row r="2654" spans="1:3" x14ac:dyDescent="0.25">
      <c r="A2654" s="23"/>
      <c r="B2654" s="7"/>
      <c r="C2654" s="3">
        <f>COUNTIF(Table1[Название организации],Table2[[#This Row],[Название организации]])</f>
        <v>0</v>
      </c>
    </row>
    <row r="2655" spans="1:3" x14ac:dyDescent="0.25">
      <c r="A2655" s="23"/>
      <c r="B2655" s="7"/>
      <c r="C2655" s="3">
        <f>COUNTIF(Table1[Название организации],Table2[[#This Row],[Название организации]])</f>
        <v>0</v>
      </c>
    </row>
    <row r="2656" spans="1:3" x14ac:dyDescent="0.25">
      <c r="A2656" s="23"/>
      <c r="B2656" s="7"/>
      <c r="C2656" s="3">
        <f>COUNTIF(Table1[Название организации],Table2[[#This Row],[Название организации]])</f>
        <v>0</v>
      </c>
    </row>
    <row r="2657" spans="1:3" x14ac:dyDescent="0.25">
      <c r="A2657" s="23"/>
      <c r="B2657" s="7"/>
      <c r="C2657" s="3">
        <f>COUNTIF(Table1[Название организации],Table2[[#This Row],[Название организации]])</f>
        <v>0</v>
      </c>
    </row>
    <row r="2658" spans="1:3" x14ac:dyDescent="0.25">
      <c r="A2658" s="23"/>
      <c r="B2658" s="7"/>
      <c r="C2658" s="3">
        <f>COUNTIF(Table1[Название организации],Table2[[#This Row],[Название организации]])</f>
        <v>0</v>
      </c>
    </row>
    <row r="2659" spans="1:3" x14ac:dyDescent="0.25">
      <c r="A2659" s="23"/>
      <c r="B2659" s="7"/>
      <c r="C2659" s="3">
        <f>COUNTIF(Table1[Название организации],Table2[[#This Row],[Название организации]])</f>
        <v>0</v>
      </c>
    </row>
    <row r="2660" spans="1:3" x14ac:dyDescent="0.25">
      <c r="A2660" s="23"/>
      <c r="B2660" s="7"/>
      <c r="C2660" s="3">
        <f>COUNTIF(Table1[Название организации],Table2[[#This Row],[Название организации]])</f>
        <v>0</v>
      </c>
    </row>
    <row r="2661" spans="1:3" x14ac:dyDescent="0.25">
      <c r="A2661" s="23"/>
      <c r="B2661" s="7"/>
      <c r="C2661" s="3">
        <f>COUNTIF(Table1[Название организации],Table2[[#This Row],[Название организации]])</f>
        <v>0</v>
      </c>
    </row>
    <row r="2662" spans="1:3" x14ac:dyDescent="0.25">
      <c r="A2662" s="23"/>
      <c r="B2662" s="7"/>
      <c r="C2662" s="3">
        <f>COUNTIF(Table1[Название организации],Table2[[#This Row],[Название организации]])</f>
        <v>0</v>
      </c>
    </row>
    <row r="2663" spans="1:3" x14ac:dyDescent="0.25">
      <c r="A2663" s="23"/>
      <c r="B2663" s="7"/>
      <c r="C2663" s="3">
        <f>COUNTIF(Table1[Название организации],Table2[[#This Row],[Название организации]])</f>
        <v>0</v>
      </c>
    </row>
    <row r="2664" spans="1:3" x14ac:dyDescent="0.25">
      <c r="A2664" s="23"/>
      <c r="B2664" s="7"/>
      <c r="C2664" s="3">
        <f>COUNTIF(Table1[Название организации],Table2[[#This Row],[Название организации]])</f>
        <v>0</v>
      </c>
    </row>
    <row r="2665" spans="1:3" x14ac:dyDescent="0.25">
      <c r="A2665" s="23"/>
      <c r="B2665" s="7"/>
      <c r="C2665" s="3">
        <f>COUNTIF(Table1[Название организации],Table2[[#This Row],[Название организации]])</f>
        <v>0</v>
      </c>
    </row>
    <row r="2666" spans="1:3" x14ac:dyDescent="0.25">
      <c r="A2666" s="23"/>
      <c r="B2666" s="7"/>
      <c r="C2666" s="3">
        <f>COUNTIF(Table1[Название организации],Table2[[#This Row],[Название организации]])</f>
        <v>0</v>
      </c>
    </row>
    <row r="2667" spans="1:3" x14ac:dyDescent="0.25">
      <c r="A2667" s="23"/>
      <c r="B2667" s="7"/>
      <c r="C2667" s="3">
        <f>COUNTIF(Table1[Название организации],Table2[[#This Row],[Название организации]])</f>
        <v>0</v>
      </c>
    </row>
    <row r="2668" spans="1:3" x14ac:dyDescent="0.25">
      <c r="A2668" s="23"/>
      <c r="B2668" s="7"/>
      <c r="C2668" s="3">
        <f>COUNTIF(Table1[Название организации],Table2[[#This Row],[Название организации]])</f>
        <v>0</v>
      </c>
    </row>
    <row r="2669" spans="1:3" x14ac:dyDescent="0.25">
      <c r="A2669" s="23"/>
      <c r="B2669" s="7"/>
      <c r="C2669" s="3">
        <f>COUNTIF(Table1[Название организации],Table2[[#This Row],[Название организации]])</f>
        <v>0</v>
      </c>
    </row>
    <row r="2670" spans="1:3" x14ac:dyDescent="0.25">
      <c r="A2670" s="23"/>
      <c r="B2670" s="7"/>
      <c r="C2670" s="3">
        <f>COUNTIF(Table1[Название организации],Table2[[#This Row],[Название организации]])</f>
        <v>0</v>
      </c>
    </row>
    <row r="2671" spans="1:3" x14ac:dyDescent="0.25">
      <c r="A2671" s="23"/>
      <c r="B2671" s="7"/>
      <c r="C2671" s="3">
        <f>COUNTIF(Table1[Название организации],Table2[[#This Row],[Название организации]])</f>
        <v>0</v>
      </c>
    </row>
    <row r="2672" spans="1:3" x14ac:dyDescent="0.25">
      <c r="A2672" s="23"/>
      <c r="B2672" s="7"/>
      <c r="C2672" s="3">
        <f>COUNTIF(Table1[Название организации],Table2[[#This Row],[Название организации]])</f>
        <v>0</v>
      </c>
    </row>
    <row r="2673" spans="1:3" x14ac:dyDescent="0.25">
      <c r="A2673" s="23"/>
      <c r="B2673" s="7"/>
      <c r="C2673" s="3">
        <f>COUNTIF(Table1[Название организации],Table2[[#This Row],[Название организации]])</f>
        <v>0</v>
      </c>
    </row>
    <row r="2674" spans="1:3" x14ac:dyDescent="0.25">
      <c r="A2674" s="23"/>
      <c r="B2674" s="7"/>
      <c r="C2674" s="3">
        <f>COUNTIF(Table1[Название организации],Table2[[#This Row],[Название организации]])</f>
        <v>0</v>
      </c>
    </row>
    <row r="2675" spans="1:3" x14ac:dyDescent="0.25">
      <c r="A2675" s="23"/>
      <c r="B2675" s="7"/>
      <c r="C2675" s="3">
        <f>COUNTIF(Table1[Название организации],Table2[[#This Row],[Название организации]])</f>
        <v>0</v>
      </c>
    </row>
    <row r="2676" spans="1:3" x14ac:dyDescent="0.25">
      <c r="A2676" s="23"/>
      <c r="B2676" s="7"/>
      <c r="C2676" s="3">
        <f>COUNTIF(Table1[Название организации],Table2[[#This Row],[Название организации]])</f>
        <v>0</v>
      </c>
    </row>
    <row r="2677" spans="1:3" x14ac:dyDescent="0.25">
      <c r="A2677" s="23"/>
      <c r="B2677" s="7"/>
      <c r="C2677" s="3">
        <f>COUNTIF(Table1[Название организации],Table2[[#This Row],[Название организации]])</f>
        <v>0</v>
      </c>
    </row>
    <row r="2678" spans="1:3" x14ac:dyDescent="0.25">
      <c r="A2678" s="23"/>
      <c r="B2678" s="7"/>
      <c r="C2678" s="3">
        <f>COUNTIF(Table1[Название организации],Table2[[#This Row],[Название организации]])</f>
        <v>0</v>
      </c>
    </row>
    <row r="2679" spans="1:3" x14ac:dyDescent="0.25">
      <c r="A2679" s="23"/>
      <c r="B2679" s="7"/>
      <c r="C2679" s="3">
        <f>COUNTIF(Table1[Название организации],Table2[[#This Row],[Название организации]])</f>
        <v>0</v>
      </c>
    </row>
    <row r="2680" spans="1:3" x14ac:dyDescent="0.25">
      <c r="A2680" s="23"/>
      <c r="B2680" s="7"/>
      <c r="C2680" s="3">
        <f>COUNTIF(Table1[Название организации],Table2[[#This Row],[Название организации]])</f>
        <v>0</v>
      </c>
    </row>
    <row r="2681" spans="1:3" x14ac:dyDescent="0.25">
      <c r="A2681" s="23"/>
      <c r="B2681" s="7"/>
      <c r="C2681" s="3">
        <f>COUNTIF(Table1[Название организации],Table2[[#This Row],[Название организации]])</f>
        <v>0</v>
      </c>
    </row>
    <row r="2682" spans="1:3" x14ac:dyDescent="0.25">
      <c r="A2682" s="23"/>
      <c r="B2682" s="7"/>
      <c r="C2682" s="3">
        <f>COUNTIF(Table1[Название организации],Table2[[#This Row],[Название организации]])</f>
        <v>0</v>
      </c>
    </row>
    <row r="2683" spans="1:3" x14ac:dyDescent="0.25">
      <c r="A2683" s="23"/>
      <c r="B2683" s="7"/>
      <c r="C2683" s="3">
        <f>COUNTIF(Table1[Название организации],Table2[[#This Row],[Название организации]])</f>
        <v>0</v>
      </c>
    </row>
    <row r="2684" spans="1:3" x14ac:dyDescent="0.25">
      <c r="A2684" s="23"/>
      <c r="B2684" s="7"/>
      <c r="C2684" s="3">
        <f>COUNTIF(Table1[Название организации],Table2[[#This Row],[Название организации]])</f>
        <v>0</v>
      </c>
    </row>
    <row r="2685" spans="1:3" x14ac:dyDescent="0.25">
      <c r="A2685" s="23"/>
      <c r="B2685" s="7"/>
      <c r="C2685" s="3">
        <f>COUNTIF(Table1[Название организации],Table2[[#This Row],[Название организации]])</f>
        <v>0</v>
      </c>
    </row>
    <row r="2686" spans="1:3" x14ac:dyDescent="0.25">
      <c r="A2686" s="23"/>
      <c r="B2686" s="7"/>
      <c r="C2686" s="3">
        <f>COUNTIF(Table1[Название организации],Table2[[#This Row],[Название организации]])</f>
        <v>0</v>
      </c>
    </row>
    <row r="2687" spans="1:3" x14ac:dyDescent="0.25">
      <c r="A2687" s="23"/>
      <c r="B2687" s="7"/>
      <c r="C2687" s="3">
        <f>COUNTIF(Table1[Название организации],Table2[[#This Row],[Название организации]])</f>
        <v>0</v>
      </c>
    </row>
    <row r="2688" spans="1:3" x14ac:dyDescent="0.25">
      <c r="A2688" s="23"/>
      <c r="B2688" s="7"/>
      <c r="C2688" s="3">
        <f>COUNTIF(Table1[Название организации],Table2[[#This Row],[Название организации]])</f>
        <v>0</v>
      </c>
    </row>
    <row r="2689" spans="1:3" x14ac:dyDescent="0.25">
      <c r="A2689" s="23"/>
      <c r="B2689" s="7"/>
      <c r="C2689" s="3">
        <f>COUNTIF(Table1[Название организации],Table2[[#This Row],[Название организации]])</f>
        <v>0</v>
      </c>
    </row>
    <row r="2690" spans="1:3" x14ac:dyDescent="0.25">
      <c r="A2690" s="23"/>
      <c r="B2690" s="7"/>
      <c r="C2690" s="3">
        <f>COUNTIF(Table1[Название организации],Table2[[#This Row],[Название организации]])</f>
        <v>0</v>
      </c>
    </row>
    <row r="2691" spans="1:3" x14ac:dyDescent="0.25">
      <c r="A2691" s="23"/>
      <c r="B2691" s="7"/>
      <c r="C2691" s="3">
        <f>COUNTIF(Table1[Название организации],Table2[[#This Row],[Название организации]])</f>
        <v>0</v>
      </c>
    </row>
    <row r="2692" spans="1:3" x14ac:dyDescent="0.25">
      <c r="A2692" s="23"/>
      <c r="B2692" s="7"/>
      <c r="C2692" s="3">
        <f>COUNTIF(Table1[Название организации],Table2[[#This Row],[Название организации]])</f>
        <v>0</v>
      </c>
    </row>
    <row r="2693" spans="1:3" x14ac:dyDescent="0.25">
      <c r="A2693" s="23"/>
      <c r="B2693" s="7"/>
      <c r="C2693" s="3">
        <f>COUNTIF(Table1[Название организации],Table2[[#This Row],[Название организации]])</f>
        <v>0</v>
      </c>
    </row>
    <row r="2694" spans="1:3" x14ac:dyDescent="0.25">
      <c r="A2694" s="23"/>
      <c r="B2694" s="7"/>
      <c r="C2694" s="3">
        <f>COUNTIF(Table1[Название организации],Table2[[#This Row],[Название организации]])</f>
        <v>0</v>
      </c>
    </row>
    <row r="2695" spans="1:3" x14ac:dyDescent="0.25">
      <c r="A2695" s="23"/>
      <c r="B2695" s="7"/>
      <c r="C2695" s="3">
        <f>COUNTIF(Table1[Название организации],Table2[[#This Row],[Название организации]])</f>
        <v>0</v>
      </c>
    </row>
    <row r="2696" spans="1:3" x14ac:dyDescent="0.25">
      <c r="A2696" s="23"/>
      <c r="B2696" s="7"/>
      <c r="C2696" s="3">
        <f>COUNTIF(Table1[Название организации],Table2[[#This Row],[Название организации]])</f>
        <v>0</v>
      </c>
    </row>
    <row r="2697" spans="1:3" x14ac:dyDescent="0.25">
      <c r="A2697" s="23"/>
      <c r="B2697" s="7"/>
      <c r="C2697" s="3">
        <f>COUNTIF(Table1[Название организации],Table2[[#This Row],[Название организации]])</f>
        <v>0</v>
      </c>
    </row>
    <row r="2698" spans="1:3" x14ac:dyDescent="0.25">
      <c r="A2698" s="23"/>
      <c r="B2698" s="7"/>
      <c r="C2698" s="3">
        <f>COUNTIF(Table1[Название организации],Table2[[#This Row],[Название организации]])</f>
        <v>0</v>
      </c>
    </row>
    <row r="2699" spans="1:3" x14ac:dyDescent="0.25">
      <c r="A2699" s="23"/>
      <c r="B2699" s="7"/>
      <c r="C2699" s="3">
        <f>COUNTIF(Table1[Название организации],Table2[[#This Row],[Название организации]])</f>
        <v>0</v>
      </c>
    </row>
    <row r="2700" spans="1:3" x14ac:dyDescent="0.25">
      <c r="A2700" s="23"/>
      <c r="B2700" s="7"/>
      <c r="C2700" s="3">
        <f>COUNTIF(Table1[Название организации],Table2[[#This Row],[Название организации]])</f>
        <v>0</v>
      </c>
    </row>
    <row r="2701" spans="1:3" x14ac:dyDescent="0.25">
      <c r="A2701" s="23"/>
      <c r="B2701" s="7"/>
      <c r="C2701" s="3">
        <f>COUNTIF(Table1[Название организации],Table2[[#This Row],[Название организации]])</f>
        <v>0</v>
      </c>
    </row>
    <row r="2702" spans="1:3" x14ac:dyDescent="0.25">
      <c r="A2702" s="23"/>
      <c r="B2702" s="7"/>
      <c r="C2702" s="3">
        <f>COUNTIF(Table1[Название организации],Table2[[#This Row],[Название организации]])</f>
        <v>0</v>
      </c>
    </row>
    <row r="2703" spans="1:3" x14ac:dyDescent="0.25">
      <c r="A2703" s="23"/>
      <c r="B2703" s="7"/>
      <c r="C2703" s="3">
        <f>COUNTIF(Table1[Название организации],Table2[[#This Row],[Название организации]])</f>
        <v>0</v>
      </c>
    </row>
    <row r="2704" spans="1:3" x14ac:dyDescent="0.25">
      <c r="A2704" s="23"/>
      <c r="B2704" s="7"/>
      <c r="C2704" s="3">
        <f>COUNTIF(Table1[Название организации],Table2[[#This Row],[Название организации]])</f>
        <v>0</v>
      </c>
    </row>
    <row r="2705" spans="1:3" x14ac:dyDescent="0.25">
      <c r="A2705" s="23"/>
      <c r="B2705" s="7"/>
      <c r="C2705" s="3">
        <f>COUNTIF(Table1[Название организации],Table2[[#This Row],[Название организации]])</f>
        <v>0</v>
      </c>
    </row>
    <row r="2706" spans="1:3" x14ac:dyDescent="0.25">
      <c r="A2706" s="23"/>
      <c r="B2706" s="7"/>
      <c r="C2706" s="3">
        <f>COUNTIF(Table1[Название организации],Table2[[#This Row],[Название организации]])</f>
        <v>0</v>
      </c>
    </row>
    <row r="2707" spans="1:3" x14ac:dyDescent="0.25">
      <c r="A2707" s="23"/>
      <c r="B2707" s="7"/>
      <c r="C2707" s="3">
        <f>COUNTIF(Table1[Название организации],Table2[[#This Row],[Название организации]])</f>
        <v>0</v>
      </c>
    </row>
    <row r="2708" spans="1:3" x14ac:dyDescent="0.25">
      <c r="A2708" s="23"/>
      <c r="B2708" s="7"/>
      <c r="C2708" s="3">
        <f>COUNTIF(Table1[Название организации],Table2[[#This Row],[Название организации]])</f>
        <v>0</v>
      </c>
    </row>
    <row r="2709" spans="1:3" x14ac:dyDescent="0.25">
      <c r="A2709" s="23"/>
      <c r="B2709" s="7"/>
      <c r="C2709" s="3">
        <f>COUNTIF(Table1[Название организации],Table2[[#This Row],[Название организации]])</f>
        <v>0</v>
      </c>
    </row>
    <row r="2710" spans="1:3" x14ac:dyDescent="0.25">
      <c r="A2710" s="23"/>
      <c r="B2710" s="7"/>
      <c r="C2710" s="3">
        <f>COUNTIF(Table1[Название организации],Table2[[#This Row],[Название организации]])</f>
        <v>0</v>
      </c>
    </row>
    <row r="2711" spans="1:3" x14ac:dyDescent="0.25">
      <c r="A2711" s="23"/>
      <c r="B2711" s="7"/>
      <c r="C2711" s="3">
        <f>COUNTIF(Table1[Название организации],Table2[[#This Row],[Название организации]])</f>
        <v>0</v>
      </c>
    </row>
    <row r="2712" spans="1:3" x14ac:dyDescent="0.25">
      <c r="A2712" s="23"/>
      <c r="B2712" s="7"/>
      <c r="C2712" s="3">
        <f>COUNTIF(Table1[Название организации],Table2[[#This Row],[Название организации]])</f>
        <v>0</v>
      </c>
    </row>
    <row r="2713" spans="1:3" x14ac:dyDescent="0.25">
      <c r="A2713" s="23"/>
      <c r="B2713" s="7"/>
      <c r="C2713" s="3">
        <f>COUNTIF(Table1[Название организации],Table2[[#This Row],[Название организации]])</f>
        <v>0</v>
      </c>
    </row>
    <row r="2714" spans="1:3" x14ac:dyDescent="0.25">
      <c r="A2714" s="23"/>
      <c r="B2714" s="7"/>
      <c r="C2714" s="3">
        <f>COUNTIF(Table1[Название организации],Table2[[#This Row],[Название организации]])</f>
        <v>0</v>
      </c>
    </row>
    <row r="2715" spans="1:3" x14ac:dyDescent="0.25">
      <c r="A2715" s="23"/>
      <c r="B2715" s="7"/>
      <c r="C2715" s="3">
        <f>COUNTIF(Table1[Название организации],Table2[[#This Row],[Название организации]])</f>
        <v>0</v>
      </c>
    </row>
    <row r="2716" spans="1:3" x14ac:dyDescent="0.25">
      <c r="A2716" s="23"/>
      <c r="B2716" s="7"/>
      <c r="C2716" s="3">
        <f>COUNTIF(Table1[Название организации],Table2[[#This Row],[Название организации]])</f>
        <v>0</v>
      </c>
    </row>
    <row r="2717" spans="1:3" x14ac:dyDescent="0.25">
      <c r="A2717" s="23"/>
      <c r="B2717" s="7"/>
      <c r="C2717" s="3">
        <f>COUNTIF(Table1[Название организации],Table2[[#This Row],[Название организации]])</f>
        <v>0</v>
      </c>
    </row>
    <row r="2718" spans="1:3" x14ac:dyDescent="0.25">
      <c r="A2718" s="23"/>
      <c r="B2718" s="7"/>
      <c r="C2718" s="3">
        <f>COUNTIF(Table1[Название организации],Table2[[#This Row],[Название организации]])</f>
        <v>0</v>
      </c>
    </row>
    <row r="2719" spans="1:3" x14ac:dyDescent="0.25">
      <c r="A2719" s="23"/>
      <c r="B2719" s="7"/>
      <c r="C2719" s="3">
        <f>COUNTIF(Table1[Название организации],Table2[[#This Row],[Название организации]])</f>
        <v>0</v>
      </c>
    </row>
    <row r="2720" spans="1:3" x14ac:dyDescent="0.25">
      <c r="A2720" s="23"/>
      <c r="B2720" s="7"/>
      <c r="C2720" s="3">
        <f>COUNTIF(Table1[Название организации],Table2[[#This Row],[Название организации]])</f>
        <v>0</v>
      </c>
    </row>
    <row r="2721" spans="1:3" x14ac:dyDescent="0.25">
      <c r="A2721" s="23"/>
      <c r="B2721" s="7"/>
      <c r="C2721" s="3">
        <f>COUNTIF(Table1[Название организации],Table2[[#This Row],[Название организации]])</f>
        <v>0</v>
      </c>
    </row>
    <row r="2722" spans="1:3" x14ac:dyDescent="0.25">
      <c r="A2722" s="23"/>
      <c r="B2722" s="7"/>
      <c r="C2722" s="3">
        <f>COUNTIF(Table1[Название организации],Table2[[#This Row],[Название организации]])</f>
        <v>0</v>
      </c>
    </row>
    <row r="2723" spans="1:3" x14ac:dyDescent="0.25">
      <c r="A2723" s="23"/>
      <c r="B2723" s="7"/>
      <c r="C2723" s="3">
        <f>COUNTIF(Table1[Название организации],Table2[[#This Row],[Название организации]])</f>
        <v>0</v>
      </c>
    </row>
    <row r="2724" spans="1:3" x14ac:dyDescent="0.25">
      <c r="A2724" s="23"/>
      <c r="B2724" s="7"/>
      <c r="C2724" s="3">
        <f>COUNTIF(Table1[Название организации],Table2[[#This Row],[Название организации]])</f>
        <v>0</v>
      </c>
    </row>
    <row r="2725" spans="1:3" x14ac:dyDescent="0.25">
      <c r="A2725" s="23"/>
      <c r="B2725" s="7"/>
      <c r="C2725" s="3">
        <f>COUNTIF(Table1[Название организации],Table2[[#This Row],[Название организации]])</f>
        <v>0</v>
      </c>
    </row>
    <row r="2726" spans="1:3" x14ac:dyDescent="0.25">
      <c r="A2726" s="23"/>
      <c r="B2726" s="7"/>
      <c r="C2726" s="3">
        <f>COUNTIF(Table1[Название организации],Table2[[#This Row],[Название организации]])</f>
        <v>0</v>
      </c>
    </row>
    <row r="2727" spans="1:3" x14ac:dyDescent="0.25">
      <c r="A2727" s="23"/>
      <c r="B2727" s="7"/>
      <c r="C2727" s="3">
        <f>COUNTIF(Table1[Название организации],Table2[[#This Row],[Название организации]])</f>
        <v>0</v>
      </c>
    </row>
    <row r="2728" spans="1:3" x14ac:dyDescent="0.25">
      <c r="A2728" s="23"/>
      <c r="B2728" s="7"/>
      <c r="C2728" s="3">
        <f>COUNTIF(Table1[Название организации],Table2[[#This Row],[Название организации]])</f>
        <v>0</v>
      </c>
    </row>
    <row r="2729" spans="1:3" x14ac:dyDescent="0.25">
      <c r="A2729" s="23"/>
      <c r="B2729" s="7"/>
      <c r="C2729" s="3">
        <f>COUNTIF(Table1[Название организации],Table2[[#This Row],[Название организации]])</f>
        <v>0</v>
      </c>
    </row>
    <row r="2730" spans="1:3" x14ac:dyDescent="0.25">
      <c r="A2730" s="23"/>
      <c r="B2730" s="7"/>
      <c r="C2730" s="3">
        <f>COUNTIF(Table1[Название организации],Table2[[#This Row],[Название организации]])</f>
        <v>0</v>
      </c>
    </row>
    <row r="2731" spans="1:3" x14ac:dyDescent="0.25">
      <c r="A2731" s="23"/>
      <c r="B2731" s="7"/>
      <c r="C2731" s="3">
        <f>COUNTIF(Table1[Название организации],Table2[[#This Row],[Название организации]])</f>
        <v>0</v>
      </c>
    </row>
    <row r="2732" spans="1:3" x14ac:dyDescent="0.25">
      <c r="A2732" s="23"/>
      <c r="B2732" s="7"/>
      <c r="C2732" s="3">
        <f>COUNTIF(Table1[Название организации],Table2[[#This Row],[Название организации]])</f>
        <v>0</v>
      </c>
    </row>
    <row r="2733" spans="1:3" x14ac:dyDescent="0.25">
      <c r="A2733" s="23"/>
      <c r="B2733" s="7"/>
      <c r="C2733" s="3">
        <f>COUNTIF(Table1[Название организации],Table2[[#This Row],[Название организации]])</f>
        <v>0</v>
      </c>
    </row>
    <row r="2734" spans="1:3" x14ac:dyDescent="0.25">
      <c r="A2734" s="23"/>
      <c r="B2734" s="7"/>
      <c r="C2734" s="3">
        <f>COUNTIF(Table1[Название организации],Table2[[#This Row],[Название организации]])</f>
        <v>0</v>
      </c>
    </row>
    <row r="2735" spans="1:3" x14ac:dyDescent="0.25">
      <c r="A2735" s="23"/>
      <c r="B2735" s="7"/>
      <c r="C2735" s="3">
        <f>COUNTIF(Table1[Название организации],Table2[[#This Row],[Название организации]])</f>
        <v>0</v>
      </c>
    </row>
    <row r="2736" spans="1:3" x14ac:dyDescent="0.25">
      <c r="A2736" s="23"/>
      <c r="B2736" s="7"/>
      <c r="C2736" s="3">
        <f>COUNTIF(Table1[Название организации],Table2[[#This Row],[Название организации]])</f>
        <v>0</v>
      </c>
    </row>
    <row r="2737" spans="1:3" x14ac:dyDescent="0.25">
      <c r="A2737" s="23"/>
      <c r="B2737" s="7"/>
      <c r="C2737" s="3">
        <f>COUNTIF(Table1[Название организации],Table2[[#This Row],[Название организации]])</f>
        <v>0</v>
      </c>
    </row>
    <row r="2738" spans="1:3" x14ac:dyDescent="0.25">
      <c r="A2738" s="23"/>
      <c r="B2738" s="7"/>
      <c r="C2738" s="3">
        <f>COUNTIF(Table1[Название организации],Table2[[#This Row],[Название организации]])</f>
        <v>0</v>
      </c>
    </row>
    <row r="2739" spans="1:3" x14ac:dyDescent="0.25">
      <c r="A2739" s="23"/>
      <c r="B2739" s="7"/>
      <c r="C2739" s="3">
        <f>COUNTIF(Table1[Название организации],Table2[[#This Row],[Название организации]])</f>
        <v>0</v>
      </c>
    </row>
    <row r="2740" spans="1:3" x14ac:dyDescent="0.25">
      <c r="A2740" s="23"/>
      <c r="B2740" s="7"/>
      <c r="C2740" s="3">
        <f>COUNTIF(Table1[Название организации],Table2[[#This Row],[Название организации]])</f>
        <v>0</v>
      </c>
    </row>
    <row r="2741" spans="1:3" x14ac:dyDescent="0.25">
      <c r="A2741" s="23"/>
      <c r="B2741" s="7"/>
      <c r="C2741" s="3">
        <f>COUNTIF(Table1[Название организации],Table2[[#This Row],[Название организации]])</f>
        <v>0</v>
      </c>
    </row>
    <row r="2742" spans="1:3" x14ac:dyDescent="0.25">
      <c r="A2742" s="23"/>
      <c r="B2742" s="7"/>
      <c r="C2742" s="3">
        <f>COUNTIF(Table1[Название организации],Table2[[#This Row],[Название организации]])</f>
        <v>0</v>
      </c>
    </row>
    <row r="2743" spans="1:3" x14ac:dyDescent="0.25">
      <c r="A2743" s="23"/>
      <c r="B2743" s="7"/>
      <c r="C2743" s="3">
        <f>COUNTIF(Table1[Название организации],Table2[[#This Row],[Название организации]])</f>
        <v>0</v>
      </c>
    </row>
    <row r="2744" spans="1:3" x14ac:dyDescent="0.25">
      <c r="A2744" s="23"/>
      <c r="B2744" s="7"/>
      <c r="C2744" s="3">
        <f>COUNTIF(Table1[Название организации],Table2[[#This Row],[Название организации]])</f>
        <v>0</v>
      </c>
    </row>
    <row r="2745" spans="1:3" x14ac:dyDescent="0.25">
      <c r="A2745" s="23"/>
      <c r="B2745" s="7"/>
      <c r="C2745" s="3">
        <f>COUNTIF(Table1[Название организации],Table2[[#This Row],[Название организации]])</f>
        <v>0</v>
      </c>
    </row>
    <row r="2746" spans="1:3" x14ac:dyDescent="0.25">
      <c r="A2746" s="23"/>
      <c r="B2746" s="7"/>
      <c r="C2746" s="3">
        <f>COUNTIF(Table1[Название организации],Table2[[#This Row],[Название организации]])</f>
        <v>0</v>
      </c>
    </row>
    <row r="2747" spans="1:3" x14ac:dyDescent="0.25">
      <c r="A2747" s="23"/>
      <c r="B2747" s="7"/>
      <c r="C2747" s="3">
        <f>COUNTIF(Table1[Название организации],Table2[[#This Row],[Название организации]])</f>
        <v>0</v>
      </c>
    </row>
    <row r="2748" spans="1:3" x14ac:dyDescent="0.25">
      <c r="A2748" s="23"/>
      <c r="B2748" s="7"/>
      <c r="C2748" s="3">
        <f>COUNTIF(Table1[Название организации],Table2[[#This Row],[Название организации]])</f>
        <v>0</v>
      </c>
    </row>
    <row r="2749" spans="1:3" x14ac:dyDescent="0.25">
      <c r="A2749" s="23"/>
      <c r="B2749" s="7"/>
      <c r="C2749" s="3">
        <f>COUNTIF(Table1[Название организации],Table2[[#This Row],[Название организации]])</f>
        <v>0</v>
      </c>
    </row>
    <row r="2750" spans="1:3" x14ac:dyDescent="0.25">
      <c r="A2750" s="23"/>
      <c r="B2750" s="7"/>
      <c r="C2750" s="3">
        <f>COUNTIF(Table1[Название организации],Table2[[#This Row],[Название организации]])</f>
        <v>0</v>
      </c>
    </row>
    <row r="2751" spans="1:3" x14ac:dyDescent="0.25">
      <c r="A2751" s="23"/>
      <c r="B2751" s="7"/>
      <c r="C2751" s="3">
        <f>COUNTIF(Table1[Название организации],Table2[[#This Row],[Название организации]])</f>
        <v>0</v>
      </c>
    </row>
    <row r="2752" spans="1:3" x14ac:dyDescent="0.25">
      <c r="A2752" s="23"/>
      <c r="B2752" s="7"/>
      <c r="C2752" s="3">
        <f>COUNTIF(Table1[Название организации],Table2[[#This Row],[Название организации]])</f>
        <v>0</v>
      </c>
    </row>
    <row r="2753" spans="1:3" x14ac:dyDescent="0.25">
      <c r="A2753" s="23"/>
      <c r="B2753" s="7"/>
      <c r="C2753" s="3">
        <f>COUNTIF(Table1[Название организации],Table2[[#This Row],[Название организации]])</f>
        <v>0</v>
      </c>
    </row>
    <row r="2754" spans="1:3" x14ac:dyDescent="0.25">
      <c r="A2754" s="23"/>
      <c r="B2754" s="7"/>
      <c r="C2754" s="3">
        <f>COUNTIF(Table1[Название организации],Table2[[#This Row],[Название организации]])</f>
        <v>0</v>
      </c>
    </row>
    <row r="2755" spans="1:3" x14ac:dyDescent="0.25">
      <c r="A2755" s="23"/>
      <c r="B2755" s="7"/>
      <c r="C2755" s="3">
        <f>COUNTIF(Table1[Название организации],Table2[[#This Row],[Название организации]])</f>
        <v>0</v>
      </c>
    </row>
    <row r="2756" spans="1:3" x14ac:dyDescent="0.25">
      <c r="A2756" s="23"/>
      <c r="B2756" s="7"/>
      <c r="C2756" s="3">
        <f>COUNTIF(Table1[Название организации],Table2[[#This Row],[Название организации]])</f>
        <v>0</v>
      </c>
    </row>
    <row r="2757" spans="1:3" x14ac:dyDescent="0.25">
      <c r="A2757" s="23"/>
      <c r="B2757" s="7"/>
      <c r="C2757" s="3">
        <f>COUNTIF(Table1[Название организации],Table2[[#This Row],[Название организации]])</f>
        <v>0</v>
      </c>
    </row>
    <row r="2758" spans="1:3" x14ac:dyDescent="0.25">
      <c r="A2758" s="23"/>
      <c r="B2758" s="7"/>
      <c r="C2758" s="3">
        <f>COUNTIF(Table1[Название организации],Table2[[#This Row],[Название организации]])</f>
        <v>0</v>
      </c>
    </row>
    <row r="2759" spans="1:3" x14ac:dyDescent="0.25">
      <c r="A2759" s="23"/>
      <c r="B2759" s="7"/>
      <c r="C2759" s="3">
        <f>COUNTIF(Table1[Название организации],Table2[[#This Row],[Название организации]])</f>
        <v>0</v>
      </c>
    </row>
    <row r="2760" spans="1:3" x14ac:dyDescent="0.25">
      <c r="A2760" s="23"/>
      <c r="B2760" s="7"/>
      <c r="C2760" s="3">
        <f>COUNTIF(Table1[Название организации],Table2[[#This Row],[Название организации]])</f>
        <v>0</v>
      </c>
    </row>
    <row r="2761" spans="1:3" x14ac:dyDescent="0.25">
      <c r="A2761" s="23"/>
      <c r="B2761" s="7"/>
      <c r="C2761" s="3">
        <f>COUNTIF(Table1[Название организации],Table2[[#This Row],[Название организации]])</f>
        <v>0</v>
      </c>
    </row>
    <row r="2762" spans="1:3" x14ac:dyDescent="0.25">
      <c r="A2762" s="23"/>
      <c r="B2762" s="7"/>
      <c r="C2762" s="3">
        <f>COUNTIF(Table1[Название организации],Table2[[#This Row],[Название организации]])</f>
        <v>0</v>
      </c>
    </row>
    <row r="2763" spans="1:3" x14ac:dyDescent="0.25">
      <c r="A2763" s="23"/>
      <c r="B2763" s="7"/>
      <c r="C2763" s="3">
        <f>COUNTIF(Table1[Название организации],Table2[[#This Row],[Название организации]])</f>
        <v>0</v>
      </c>
    </row>
    <row r="2764" spans="1:3" x14ac:dyDescent="0.25">
      <c r="A2764" s="23"/>
      <c r="B2764" s="7"/>
      <c r="C2764" s="3">
        <f>COUNTIF(Table1[Название организации],Table2[[#This Row],[Название организации]])</f>
        <v>0</v>
      </c>
    </row>
    <row r="2765" spans="1:3" x14ac:dyDescent="0.25">
      <c r="A2765" s="23"/>
      <c r="B2765" s="7"/>
      <c r="C2765" s="3">
        <f>COUNTIF(Table1[Название организации],Table2[[#This Row],[Название организации]])</f>
        <v>0</v>
      </c>
    </row>
    <row r="2766" spans="1:3" x14ac:dyDescent="0.25">
      <c r="A2766" s="23"/>
      <c r="B2766" s="7"/>
      <c r="C2766" s="3">
        <f>COUNTIF(Table1[Название организации],Table2[[#This Row],[Название организации]])</f>
        <v>0</v>
      </c>
    </row>
    <row r="2767" spans="1:3" x14ac:dyDescent="0.25">
      <c r="A2767" s="23"/>
      <c r="B2767" s="7"/>
      <c r="C2767" s="3">
        <f>COUNTIF(Table1[Название организации],Table2[[#This Row],[Название организации]])</f>
        <v>0</v>
      </c>
    </row>
    <row r="2768" spans="1:3" x14ac:dyDescent="0.25">
      <c r="A2768" s="23"/>
      <c r="B2768" s="7"/>
      <c r="C2768" s="3">
        <f>COUNTIF(Table1[Название организации],Table2[[#This Row],[Название организации]])</f>
        <v>0</v>
      </c>
    </row>
    <row r="2769" spans="1:3" x14ac:dyDescent="0.25">
      <c r="A2769" s="23"/>
      <c r="B2769" s="7"/>
      <c r="C2769" s="3">
        <f>COUNTIF(Table1[Название организации],Table2[[#This Row],[Название организации]])</f>
        <v>0</v>
      </c>
    </row>
    <row r="2770" spans="1:3" x14ac:dyDescent="0.25">
      <c r="A2770" s="23"/>
      <c r="B2770" s="7"/>
      <c r="C2770" s="3">
        <f>COUNTIF(Table1[Название организации],Table2[[#This Row],[Название организации]])</f>
        <v>0</v>
      </c>
    </row>
    <row r="2771" spans="1:3" x14ac:dyDescent="0.25">
      <c r="A2771" s="23"/>
      <c r="B2771" s="7"/>
      <c r="C2771" s="3">
        <f>COUNTIF(Table1[Название организации],Table2[[#This Row],[Название организации]])</f>
        <v>0</v>
      </c>
    </row>
    <row r="2772" spans="1:3" x14ac:dyDescent="0.25">
      <c r="A2772" s="23"/>
      <c r="B2772" s="7"/>
      <c r="C2772" s="3">
        <f>COUNTIF(Table1[Название организации],Table2[[#This Row],[Название организации]])</f>
        <v>0</v>
      </c>
    </row>
    <row r="2773" spans="1:3" x14ac:dyDescent="0.25">
      <c r="A2773" s="23"/>
      <c r="B2773" s="7"/>
      <c r="C2773" s="3">
        <f>COUNTIF(Table1[Название организации],Table2[[#This Row],[Название организации]])</f>
        <v>0</v>
      </c>
    </row>
    <row r="2774" spans="1:3" x14ac:dyDescent="0.25">
      <c r="A2774" s="23"/>
      <c r="B2774" s="7"/>
      <c r="C2774" s="3">
        <f>COUNTIF(Table1[Название организации],Table2[[#This Row],[Название организации]])</f>
        <v>0</v>
      </c>
    </row>
    <row r="2775" spans="1:3" x14ac:dyDescent="0.25">
      <c r="A2775" s="23"/>
      <c r="B2775" s="7"/>
      <c r="C2775" s="3">
        <f>COUNTIF(Table1[Название организации],Table2[[#This Row],[Название организации]])</f>
        <v>0</v>
      </c>
    </row>
    <row r="2776" spans="1:3" x14ac:dyDescent="0.25">
      <c r="A2776" s="23"/>
      <c r="B2776" s="7"/>
      <c r="C2776" s="3">
        <f>COUNTIF(Table1[Название организации],Table2[[#This Row],[Название организации]])</f>
        <v>0</v>
      </c>
    </row>
    <row r="2777" spans="1:3" x14ac:dyDescent="0.25">
      <c r="A2777" s="23"/>
      <c r="B2777" s="7"/>
      <c r="C2777" s="3">
        <f>COUNTIF(Table1[Название организации],Table2[[#This Row],[Название организации]])</f>
        <v>0</v>
      </c>
    </row>
    <row r="2778" spans="1:3" x14ac:dyDescent="0.25">
      <c r="A2778" s="23"/>
      <c r="B2778" s="7"/>
      <c r="C2778" s="3">
        <f>COUNTIF(Table1[Название организации],Table2[[#This Row],[Название организации]])</f>
        <v>0</v>
      </c>
    </row>
    <row r="2779" spans="1:3" x14ac:dyDescent="0.25">
      <c r="A2779" s="23"/>
      <c r="B2779" s="7"/>
      <c r="C2779" s="3">
        <f>COUNTIF(Table1[Название организации],Table2[[#This Row],[Название организации]])</f>
        <v>0</v>
      </c>
    </row>
    <row r="2780" spans="1:3" x14ac:dyDescent="0.25">
      <c r="A2780" s="23"/>
      <c r="B2780" s="7"/>
      <c r="C2780" s="3">
        <f>COUNTIF(Table1[Название организации],Table2[[#This Row],[Название организации]])</f>
        <v>0</v>
      </c>
    </row>
    <row r="2781" spans="1:3" x14ac:dyDescent="0.25">
      <c r="A2781" s="23"/>
      <c r="B2781" s="7"/>
      <c r="C2781" s="3">
        <f>COUNTIF(Table1[Название организации],Table2[[#This Row],[Название организации]])</f>
        <v>0</v>
      </c>
    </row>
    <row r="2782" spans="1:3" x14ac:dyDescent="0.25">
      <c r="A2782" s="23"/>
      <c r="B2782" s="7"/>
      <c r="C2782" s="3">
        <f>COUNTIF(Table1[Название организации],Table2[[#This Row],[Название организации]])</f>
        <v>0</v>
      </c>
    </row>
    <row r="2783" spans="1:3" x14ac:dyDescent="0.25">
      <c r="A2783" s="23"/>
      <c r="B2783" s="7"/>
      <c r="C2783" s="3">
        <f>COUNTIF(Table1[Название организации],Table2[[#This Row],[Название организации]])</f>
        <v>0</v>
      </c>
    </row>
    <row r="2784" spans="1:3" x14ac:dyDescent="0.25">
      <c r="A2784" s="23"/>
      <c r="B2784" s="7"/>
      <c r="C2784" s="3">
        <f>COUNTIF(Table1[Название организации],Table2[[#This Row],[Название организации]])</f>
        <v>0</v>
      </c>
    </row>
    <row r="2785" spans="1:3" x14ac:dyDescent="0.25">
      <c r="A2785" s="23"/>
      <c r="B2785" s="7"/>
      <c r="C2785" s="3">
        <f>COUNTIF(Table1[Название организации],Table2[[#This Row],[Название организации]])</f>
        <v>0</v>
      </c>
    </row>
    <row r="2786" spans="1:3" x14ac:dyDescent="0.25">
      <c r="A2786" s="23"/>
      <c r="B2786" s="7"/>
      <c r="C2786" s="3">
        <f>COUNTIF(Table1[Название организации],Table2[[#This Row],[Название организации]])</f>
        <v>0</v>
      </c>
    </row>
    <row r="2787" spans="1:3" x14ac:dyDescent="0.25">
      <c r="A2787" s="23"/>
      <c r="B2787" s="7"/>
      <c r="C2787" s="3">
        <f>COUNTIF(Table1[Название организации],Table2[[#This Row],[Название организации]])</f>
        <v>0</v>
      </c>
    </row>
    <row r="2788" spans="1:3" x14ac:dyDescent="0.25">
      <c r="A2788" s="23"/>
      <c r="B2788" s="7"/>
      <c r="C2788" s="3">
        <f>COUNTIF(Table1[Название организации],Table2[[#This Row],[Название организации]])</f>
        <v>0</v>
      </c>
    </row>
    <row r="2789" spans="1:3" x14ac:dyDescent="0.25">
      <c r="A2789" s="23"/>
      <c r="B2789" s="7"/>
      <c r="C2789" s="3">
        <f>COUNTIF(Table1[Название организации],Table2[[#This Row],[Название организации]])</f>
        <v>0</v>
      </c>
    </row>
    <row r="2790" spans="1:3" x14ac:dyDescent="0.25">
      <c r="A2790" s="23"/>
      <c r="B2790" s="7"/>
      <c r="C2790" s="3">
        <f>COUNTIF(Table1[Название организации],Table2[[#This Row],[Название организации]])</f>
        <v>0</v>
      </c>
    </row>
    <row r="2791" spans="1:3" x14ac:dyDescent="0.25">
      <c r="A2791" s="23"/>
      <c r="B2791" s="7"/>
      <c r="C2791" s="3">
        <f>COUNTIF(Table1[Название организации],Table2[[#This Row],[Название организации]])</f>
        <v>0</v>
      </c>
    </row>
    <row r="2792" spans="1:3" x14ac:dyDescent="0.25">
      <c r="A2792" s="23"/>
      <c r="B2792" s="7"/>
      <c r="C2792" s="3">
        <f>COUNTIF(Table1[Название организации],Table2[[#This Row],[Название организации]])</f>
        <v>0</v>
      </c>
    </row>
    <row r="2793" spans="1:3" x14ac:dyDescent="0.25">
      <c r="A2793" s="23"/>
      <c r="B2793" s="7"/>
      <c r="C2793" s="3">
        <f>COUNTIF(Table1[Название организации],Table2[[#This Row],[Название организации]])</f>
        <v>0</v>
      </c>
    </row>
    <row r="2794" spans="1:3" x14ac:dyDescent="0.25">
      <c r="A2794" s="23"/>
      <c r="B2794" s="7"/>
      <c r="C2794" s="3">
        <f>COUNTIF(Table1[Название организации],Table2[[#This Row],[Название организации]])</f>
        <v>0</v>
      </c>
    </row>
    <row r="2795" spans="1:3" x14ac:dyDescent="0.25">
      <c r="A2795" s="23"/>
      <c r="B2795" s="7"/>
      <c r="C2795" s="3">
        <f>COUNTIF(Table1[Название организации],Table2[[#This Row],[Название организации]])</f>
        <v>0</v>
      </c>
    </row>
    <row r="2796" spans="1:3" x14ac:dyDescent="0.25">
      <c r="A2796" s="23"/>
      <c r="B2796" s="7"/>
      <c r="C2796" s="3">
        <f>COUNTIF(Table1[Название организации],Table2[[#This Row],[Название организации]])</f>
        <v>0</v>
      </c>
    </row>
    <row r="2797" spans="1:3" x14ac:dyDescent="0.25">
      <c r="A2797" s="23"/>
      <c r="B2797" s="7"/>
      <c r="C2797" s="3">
        <f>COUNTIF(Table1[Название организации],Table2[[#This Row],[Название организации]])</f>
        <v>0</v>
      </c>
    </row>
    <row r="2798" spans="1:3" x14ac:dyDescent="0.25">
      <c r="A2798" s="23"/>
      <c r="B2798" s="7"/>
      <c r="C2798" s="3">
        <f>COUNTIF(Table1[Название организации],Table2[[#This Row],[Название организации]])</f>
        <v>0</v>
      </c>
    </row>
    <row r="2799" spans="1:3" x14ac:dyDescent="0.25">
      <c r="A2799" s="23"/>
      <c r="B2799" s="7"/>
      <c r="C2799" s="3">
        <f>COUNTIF(Table1[Название организации],Table2[[#This Row],[Название организации]])</f>
        <v>0</v>
      </c>
    </row>
    <row r="2800" spans="1:3" x14ac:dyDescent="0.25">
      <c r="A2800" s="23"/>
      <c r="B2800" s="7"/>
      <c r="C2800" s="3">
        <f>COUNTIF(Table1[Название организации],Table2[[#This Row],[Название организации]])</f>
        <v>0</v>
      </c>
    </row>
    <row r="2801" spans="1:3" x14ac:dyDescent="0.25">
      <c r="A2801" s="23"/>
      <c r="B2801" s="7"/>
      <c r="C2801" s="3">
        <f>COUNTIF(Table1[Название организации],Table2[[#This Row],[Название организации]])</f>
        <v>0</v>
      </c>
    </row>
    <row r="2802" spans="1:3" x14ac:dyDescent="0.25">
      <c r="A2802" s="23"/>
      <c r="B2802" s="7"/>
      <c r="C2802" s="3">
        <f>COUNTIF(Table1[Название организации],Table2[[#This Row],[Название организации]])</f>
        <v>0</v>
      </c>
    </row>
    <row r="2803" spans="1:3" x14ac:dyDescent="0.25">
      <c r="A2803" s="23"/>
      <c r="B2803" s="7"/>
      <c r="C2803" s="3">
        <f>COUNTIF(Table1[Название организации],Table2[[#This Row],[Название организации]])</f>
        <v>0</v>
      </c>
    </row>
    <row r="2804" spans="1:3" x14ac:dyDescent="0.25">
      <c r="A2804" s="23"/>
      <c r="B2804" s="7"/>
      <c r="C2804" s="3">
        <f>COUNTIF(Table1[Название организации],Table2[[#This Row],[Название организации]])</f>
        <v>0</v>
      </c>
    </row>
    <row r="2805" spans="1:3" x14ac:dyDescent="0.25">
      <c r="A2805" s="23"/>
      <c r="B2805" s="7"/>
      <c r="C2805" s="3">
        <f>COUNTIF(Table1[Название организации],Table2[[#This Row],[Название организации]])</f>
        <v>0</v>
      </c>
    </row>
    <row r="2806" spans="1:3" x14ac:dyDescent="0.25">
      <c r="A2806" s="23"/>
      <c r="B2806" s="7"/>
      <c r="C2806" s="3">
        <f>COUNTIF(Table1[Название организации],Table2[[#This Row],[Название организации]])</f>
        <v>0</v>
      </c>
    </row>
    <row r="2807" spans="1:3" x14ac:dyDescent="0.25">
      <c r="A2807" s="23"/>
      <c r="B2807" s="7"/>
      <c r="C2807" s="3">
        <f>COUNTIF(Table1[Название организации],Table2[[#This Row],[Название организации]])</f>
        <v>0</v>
      </c>
    </row>
    <row r="2808" spans="1:3" x14ac:dyDescent="0.25">
      <c r="A2808" s="23"/>
      <c r="B2808" s="7"/>
      <c r="C2808" s="3">
        <f>COUNTIF(Table1[Название организации],Table2[[#This Row],[Название организации]])</f>
        <v>0</v>
      </c>
    </row>
    <row r="2809" spans="1:3" x14ac:dyDescent="0.25">
      <c r="A2809" s="23"/>
      <c r="B2809" s="7"/>
      <c r="C2809" s="3">
        <f>COUNTIF(Table1[Название организации],Table2[[#This Row],[Название организации]])</f>
        <v>0</v>
      </c>
    </row>
    <row r="2810" spans="1:3" x14ac:dyDescent="0.25">
      <c r="A2810" s="23"/>
      <c r="B2810" s="7"/>
      <c r="C2810" s="3">
        <f>COUNTIF(Table1[Название организации],Table2[[#This Row],[Название организации]])</f>
        <v>0</v>
      </c>
    </row>
    <row r="2811" spans="1:3" x14ac:dyDescent="0.25">
      <c r="A2811" s="23"/>
      <c r="B2811" s="7"/>
      <c r="C2811" s="3">
        <f>COUNTIF(Table1[Название организации],Table2[[#This Row],[Название организации]])</f>
        <v>0</v>
      </c>
    </row>
    <row r="2812" spans="1:3" x14ac:dyDescent="0.25">
      <c r="A2812" s="23"/>
      <c r="B2812" s="7"/>
      <c r="C2812" s="3">
        <f>COUNTIF(Table1[Название организации],Table2[[#This Row],[Название организации]])</f>
        <v>0</v>
      </c>
    </row>
    <row r="2813" spans="1:3" x14ac:dyDescent="0.25">
      <c r="A2813" s="23"/>
      <c r="B2813" s="7"/>
      <c r="C2813" s="3">
        <f>COUNTIF(Table1[Название организации],Table2[[#This Row],[Название организации]])</f>
        <v>0</v>
      </c>
    </row>
    <row r="2814" spans="1:3" x14ac:dyDescent="0.25">
      <c r="A2814" s="23"/>
      <c r="B2814" s="7"/>
      <c r="C2814" s="3">
        <f>COUNTIF(Table1[Название организации],Table2[[#This Row],[Название организации]])</f>
        <v>0</v>
      </c>
    </row>
    <row r="2815" spans="1:3" x14ac:dyDescent="0.25">
      <c r="A2815" s="23"/>
      <c r="B2815" s="7"/>
      <c r="C2815" s="3">
        <f>COUNTIF(Table1[Название организации],Table2[[#This Row],[Название организации]])</f>
        <v>0</v>
      </c>
    </row>
    <row r="2816" spans="1:3" x14ac:dyDescent="0.25">
      <c r="A2816" s="23"/>
      <c r="B2816" s="7"/>
      <c r="C2816" s="3">
        <f>COUNTIF(Table1[Название организации],Table2[[#This Row],[Название организации]])</f>
        <v>0</v>
      </c>
    </row>
    <row r="2817" spans="1:3" x14ac:dyDescent="0.25">
      <c r="A2817" s="23"/>
      <c r="B2817" s="7"/>
      <c r="C2817" s="3">
        <f>COUNTIF(Table1[Название организации],Table2[[#This Row],[Название организации]])</f>
        <v>0</v>
      </c>
    </row>
    <row r="2818" spans="1:3" x14ac:dyDescent="0.25">
      <c r="A2818" s="23"/>
      <c r="B2818" s="7"/>
      <c r="C2818" s="3">
        <f>COUNTIF(Table1[Название организации],Table2[[#This Row],[Название организации]])</f>
        <v>0</v>
      </c>
    </row>
    <row r="2819" spans="1:3" x14ac:dyDescent="0.25">
      <c r="A2819" s="23"/>
      <c r="B2819" s="7"/>
      <c r="C2819" s="3">
        <f>COUNTIF(Table1[Название организации],Table2[[#This Row],[Название организации]])</f>
        <v>0</v>
      </c>
    </row>
    <row r="2820" spans="1:3" x14ac:dyDescent="0.25">
      <c r="A2820" s="23"/>
      <c r="B2820" s="7"/>
      <c r="C2820" s="3">
        <f>COUNTIF(Table1[Название организации],Table2[[#This Row],[Название организации]])</f>
        <v>0</v>
      </c>
    </row>
    <row r="2821" spans="1:3" x14ac:dyDescent="0.25">
      <c r="A2821" s="23"/>
      <c r="B2821" s="7"/>
      <c r="C2821" s="3">
        <f>COUNTIF(Table1[Название организации],Table2[[#This Row],[Название организации]])</f>
        <v>0</v>
      </c>
    </row>
    <row r="2822" spans="1:3" x14ac:dyDescent="0.25">
      <c r="A2822" s="23"/>
      <c r="B2822" s="7"/>
      <c r="C2822" s="3">
        <f>COUNTIF(Table1[Название организации],Table2[[#This Row],[Название организации]])</f>
        <v>0</v>
      </c>
    </row>
    <row r="2823" spans="1:3" x14ac:dyDescent="0.25">
      <c r="A2823" s="23"/>
      <c r="B2823" s="7"/>
      <c r="C2823" s="3">
        <f>COUNTIF(Table1[Название организации],Table2[[#This Row],[Название организации]])</f>
        <v>0</v>
      </c>
    </row>
    <row r="2824" spans="1:3" x14ac:dyDescent="0.25">
      <c r="A2824" s="23"/>
      <c r="B2824" s="7"/>
      <c r="C2824" s="3">
        <f>COUNTIF(Table1[Название организации],Table2[[#This Row],[Название организации]])</f>
        <v>0</v>
      </c>
    </row>
    <row r="2825" spans="1:3" x14ac:dyDescent="0.25">
      <c r="A2825" s="23"/>
      <c r="B2825" s="7"/>
      <c r="C2825" s="3">
        <f>COUNTIF(Table1[Название организации],Table2[[#This Row],[Название организации]])</f>
        <v>0</v>
      </c>
    </row>
    <row r="2826" spans="1:3" x14ac:dyDescent="0.25">
      <c r="A2826" s="23"/>
      <c r="B2826" s="7"/>
      <c r="C2826" s="3">
        <f>COUNTIF(Table1[Название организации],Table2[[#This Row],[Название организации]])</f>
        <v>0</v>
      </c>
    </row>
    <row r="2827" spans="1:3" x14ac:dyDescent="0.25">
      <c r="A2827" s="23"/>
      <c r="B2827" s="7"/>
      <c r="C2827" s="3">
        <f>COUNTIF(Table1[Название организации],Table2[[#This Row],[Название организации]])</f>
        <v>0</v>
      </c>
    </row>
    <row r="2828" spans="1:3" x14ac:dyDescent="0.25">
      <c r="A2828" s="23"/>
      <c r="B2828" s="7"/>
      <c r="C2828" s="3">
        <f>COUNTIF(Table1[Название организации],Table2[[#This Row],[Название организации]])</f>
        <v>0</v>
      </c>
    </row>
    <row r="2829" spans="1:3" x14ac:dyDescent="0.25">
      <c r="A2829" s="23"/>
      <c r="B2829" s="7"/>
      <c r="C2829" s="3">
        <f>COUNTIF(Table1[Название организации],Table2[[#This Row],[Название организации]])</f>
        <v>0</v>
      </c>
    </row>
    <row r="2830" spans="1:3" x14ac:dyDescent="0.25">
      <c r="A2830" s="23"/>
      <c r="B2830" s="7"/>
      <c r="C2830" s="3">
        <f>COUNTIF(Table1[Название организации],Table2[[#This Row],[Название организации]])</f>
        <v>0</v>
      </c>
    </row>
    <row r="2831" spans="1:3" x14ac:dyDescent="0.25">
      <c r="A2831" s="23"/>
      <c r="B2831" s="7"/>
      <c r="C2831" s="3">
        <f>COUNTIF(Table1[Название организации],Table2[[#This Row],[Название организации]])</f>
        <v>0</v>
      </c>
    </row>
    <row r="2832" spans="1:3" x14ac:dyDescent="0.25">
      <c r="A2832" s="23"/>
      <c r="B2832" s="7"/>
      <c r="C2832" s="3">
        <f>COUNTIF(Table1[Название организации],Table2[[#This Row],[Название организации]])</f>
        <v>0</v>
      </c>
    </row>
    <row r="2833" spans="1:3" x14ac:dyDescent="0.25">
      <c r="A2833" s="23"/>
      <c r="B2833" s="7"/>
      <c r="C2833" s="3">
        <f>COUNTIF(Table1[Название организации],Table2[[#This Row],[Название организации]])</f>
        <v>0</v>
      </c>
    </row>
    <row r="2834" spans="1:3" x14ac:dyDescent="0.25">
      <c r="A2834" s="23"/>
      <c r="B2834" s="7"/>
      <c r="C2834" s="3">
        <f>COUNTIF(Table1[Название организации],Table2[[#This Row],[Название организации]])</f>
        <v>0</v>
      </c>
    </row>
    <row r="2835" spans="1:3" x14ac:dyDescent="0.25">
      <c r="A2835" s="23"/>
      <c r="B2835" s="7"/>
      <c r="C2835" s="3">
        <f>COUNTIF(Table1[Название организации],Table2[[#This Row],[Название организации]])</f>
        <v>0</v>
      </c>
    </row>
    <row r="2836" spans="1:3" x14ac:dyDescent="0.25">
      <c r="A2836" s="23"/>
      <c r="B2836" s="7"/>
      <c r="C2836" s="3">
        <f>COUNTIF(Table1[Название организации],Table2[[#This Row],[Название организации]])</f>
        <v>0</v>
      </c>
    </row>
    <row r="2837" spans="1:3" x14ac:dyDescent="0.25">
      <c r="A2837" s="23"/>
      <c r="B2837" s="7"/>
      <c r="C2837" s="3">
        <f>COUNTIF(Table1[Название организации],Table2[[#This Row],[Название организации]])</f>
        <v>0</v>
      </c>
    </row>
    <row r="2838" spans="1:3" x14ac:dyDescent="0.25">
      <c r="A2838" s="23"/>
      <c r="B2838" s="7"/>
      <c r="C2838" s="3">
        <f>COUNTIF(Table1[Название организации],Table2[[#This Row],[Название организации]])</f>
        <v>0</v>
      </c>
    </row>
    <row r="2839" spans="1:3" x14ac:dyDescent="0.25">
      <c r="A2839" s="23"/>
      <c r="B2839" s="7"/>
      <c r="C2839" s="3">
        <f>COUNTIF(Table1[Название организации],Table2[[#This Row],[Название организации]])</f>
        <v>0</v>
      </c>
    </row>
    <row r="2840" spans="1:3" x14ac:dyDescent="0.25">
      <c r="A2840" s="23"/>
      <c r="B2840" s="7"/>
      <c r="C2840" s="3">
        <f>COUNTIF(Table1[Название организации],Table2[[#This Row],[Название организации]])</f>
        <v>0</v>
      </c>
    </row>
    <row r="2841" spans="1:3" x14ac:dyDescent="0.25">
      <c r="A2841" s="23"/>
      <c r="B2841" s="7"/>
      <c r="C2841" s="3">
        <f>COUNTIF(Table1[Название организации],Table2[[#This Row],[Название организации]])</f>
        <v>0</v>
      </c>
    </row>
    <row r="2842" spans="1:3" x14ac:dyDescent="0.25">
      <c r="A2842" s="23"/>
      <c r="B2842" s="7"/>
      <c r="C2842" s="3">
        <f>COUNTIF(Table1[Название организации],Table2[[#This Row],[Название организации]])</f>
        <v>0</v>
      </c>
    </row>
    <row r="2843" spans="1:3" x14ac:dyDescent="0.25">
      <c r="A2843" s="23"/>
      <c r="B2843" s="7"/>
      <c r="C2843" s="3">
        <f>COUNTIF(Table1[Название организации],Table2[[#This Row],[Название организации]])</f>
        <v>0</v>
      </c>
    </row>
    <row r="2844" spans="1:3" x14ac:dyDescent="0.25">
      <c r="A2844" s="23"/>
      <c r="B2844" s="7"/>
      <c r="C2844" s="3">
        <f>COUNTIF(Table1[Название организации],Table2[[#This Row],[Название организации]])</f>
        <v>0</v>
      </c>
    </row>
    <row r="2845" spans="1:3" x14ac:dyDescent="0.25">
      <c r="A2845" s="23"/>
      <c r="B2845" s="7"/>
      <c r="C2845" s="3">
        <f>COUNTIF(Table1[Название организации],Table2[[#This Row],[Название организации]])</f>
        <v>0</v>
      </c>
    </row>
    <row r="2846" spans="1:3" x14ac:dyDescent="0.25">
      <c r="A2846" s="23"/>
      <c r="B2846" s="7"/>
      <c r="C2846" s="3">
        <f>COUNTIF(Table1[Название организации],Table2[[#This Row],[Название организации]])</f>
        <v>0</v>
      </c>
    </row>
    <row r="2847" spans="1:3" x14ac:dyDescent="0.25">
      <c r="A2847" s="23"/>
      <c r="B2847" s="7"/>
      <c r="C2847" s="3">
        <f>COUNTIF(Table1[Название организации],Table2[[#This Row],[Название организации]])</f>
        <v>0</v>
      </c>
    </row>
    <row r="2848" spans="1:3" x14ac:dyDescent="0.25">
      <c r="A2848" s="23"/>
      <c r="B2848" s="7"/>
      <c r="C2848" s="3">
        <f>COUNTIF(Table1[Название организации],Table2[[#This Row],[Название организации]])</f>
        <v>0</v>
      </c>
    </row>
    <row r="2849" spans="1:3" x14ac:dyDescent="0.25">
      <c r="A2849" s="23"/>
      <c r="B2849" s="7"/>
      <c r="C2849" s="3">
        <f>COUNTIF(Table1[Название организации],Table2[[#This Row],[Название организации]])</f>
        <v>0</v>
      </c>
    </row>
    <row r="2850" spans="1:3" x14ac:dyDescent="0.25">
      <c r="A2850" s="23"/>
      <c r="B2850" s="7"/>
      <c r="C2850" s="3">
        <f>COUNTIF(Table1[Название организации],Table2[[#This Row],[Название организации]])</f>
        <v>0</v>
      </c>
    </row>
    <row r="2851" spans="1:3" x14ac:dyDescent="0.25">
      <c r="A2851" s="23"/>
      <c r="B2851" s="7"/>
      <c r="C2851" s="3">
        <f>COUNTIF(Table1[Название организации],Table2[[#This Row],[Название организации]])</f>
        <v>0</v>
      </c>
    </row>
    <row r="2852" spans="1:3" x14ac:dyDescent="0.25">
      <c r="A2852" s="23"/>
      <c r="B2852" s="7"/>
      <c r="C2852" s="3">
        <f>COUNTIF(Table1[Название организации],Table2[[#This Row],[Название организации]])</f>
        <v>0</v>
      </c>
    </row>
    <row r="2853" spans="1:3" x14ac:dyDescent="0.25">
      <c r="A2853" s="23"/>
      <c r="B2853" s="7"/>
      <c r="C2853" s="3">
        <f>COUNTIF(Table1[Название организации],Table2[[#This Row],[Название организации]])</f>
        <v>0</v>
      </c>
    </row>
    <row r="2854" spans="1:3" x14ac:dyDescent="0.25">
      <c r="A2854" s="23"/>
      <c r="B2854" s="7"/>
      <c r="C2854" s="3">
        <f>COUNTIF(Table1[Название организации],Table2[[#This Row],[Название организации]])</f>
        <v>0</v>
      </c>
    </row>
    <row r="2855" spans="1:3" x14ac:dyDescent="0.25">
      <c r="A2855" s="23"/>
      <c r="B2855" s="7"/>
      <c r="C2855" s="3">
        <f>COUNTIF(Table1[Название организации],Table2[[#This Row],[Название организации]])</f>
        <v>0</v>
      </c>
    </row>
    <row r="2856" spans="1:3" x14ac:dyDescent="0.25">
      <c r="A2856" s="23"/>
      <c r="B2856" s="7"/>
      <c r="C2856" s="3">
        <f>COUNTIF(Table1[Название организации],Table2[[#This Row],[Название организации]])</f>
        <v>0</v>
      </c>
    </row>
    <row r="2857" spans="1:3" x14ac:dyDescent="0.25">
      <c r="A2857" s="23"/>
      <c r="B2857" s="7"/>
      <c r="C2857" s="3">
        <f>COUNTIF(Table1[Название организации],Table2[[#This Row],[Название организации]])</f>
        <v>0</v>
      </c>
    </row>
    <row r="2858" spans="1:3" x14ac:dyDescent="0.25">
      <c r="A2858" s="23"/>
      <c r="B2858" s="7"/>
      <c r="C2858" s="3">
        <f>COUNTIF(Table1[Название организации],Table2[[#This Row],[Название организации]])</f>
        <v>0</v>
      </c>
    </row>
    <row r="2859" spans="1:3" x14ac:dyDescent="0.25">
      <c r="A2859" s="23"/>
      <c r="B2859" s="7"/>
      <c r="C2859" s="3">
        <f>COUNTIF(Table1[Название организации],Table2[[#This Row],[Название организации]])</f>
        <v>0</v>
      </c>
    </row>
    <row r="2860" spans="1:3" x14ac:dyDescent="0.25">
      <c r="A2860" s="23"/>
      <c r="B2860" s="7"/>
      <c r="C2860" s="3">
        <f>COUNTIF(Table1[Название организации],Table2[[#This Row],[Название организации]])</f>
        <v>0</v>
      </c>
    </row>
    <row r="2861" spans="1:3" x14ac:dyDescent="0.25">
      <c r="A2861" s="23"/>
      <c r="B2861" s="7"/>
      <c r="C2861" s="3">
        <f>COUNTIF(Table1[Название организации],Table2[[#This Row],[Название организации]])</f>
        <v>0</v>
      </c>
    </row>
    <row r="2862" spans="1:3" x14ac:dyDescent="0.25">
      <c r="A2862" s="23"/>
      <c r="B2862" s="7"/>
      <c r="C2862" s="3">
        <f>COUNTIF(Table1[Название организации],Table2[[#This Row],[Название организации]])</f>
        <v>0</v>
      </c>
    </row>
    <row r="2863" spans="1:3" x14ac:dyDescent="0.25">
      <c r="A2863" s="23"/>
      <c r="B2863" s="7"/>
      <c r="C2863" s="3">
        <f>COUNTIF(Table1[Название организации],Table2[[#This Row],[Название организации]])</f>
        <v>0</v>
      </c>
    </row>
    <row r="2864" spans="1:3" x14ac:dyDescent="0.25">
      <c r="A2864" s="23"/>
      <c r="B2864" s="7"/>
      <c r="C2864" s="3">
        <f>COUNTIF(Table1[Название организации],Table2[[#This Row],[Название организации]])</f>
        <v>0</v>
      </c>
    </row>
    <row r="2865" spans="1:3" x14ac:dyDescent="0.25">
      <c r="A2865" s="23"/>
      <c r="B2865" s="7"/>
      <c r="C2865" s="3">
        <f>COUNTIF(Table1[Название организации],Table2[[#This Row],[Название организации]])</f>
        <v>0</v>
      </c>
    </row>
    <row r="2866" spans="1:3" x14ac:dyDescent="0.25">
      <c r="A2866" s="23"/>
      <c r="B2866" s="7"/>
      <c r="C2866" s="3">
        <f>COUNTIF(Table1[Название организации],Table2[[#This Row],[Название организации]])</f>
        <v>0</v>
      </c>
    </row>
    <row r="2867" spans="1:3" x14ac:dyDescent="0.25">
      <c r="A2867" s="23"/>
      <c r="B2867" s="7"/>
      <c r="C2867" s="3">
        <f>COUNTIF(Table1[Название организации],Table2[[#This Row],[Название организации]])</f>
        <v>0</v>
      </c>
    </row>
    <row r="2868" spans="1:3" x14ac:dyDescent="0.25">
      <c r="A2868" s="23"/>
      <c r="B2868" s="7"/>
      <c r="C2868" s="3">
        <f>COUNTIF(Table1[Название организации],Table2[[#This Row],[Название организации]])</f>
        <v>0</v>
      </c>
    </row>
    <row r="2869" spans="1:3" x14ac:dyDescent="0.25">
      <c r="A2869" s="23"/>
      <c r="B2869" s="7"/>
      <c r="C2869" s="3">
        <f>COUNTIF(Table1[Название организации],Table2[[#This Row],[Название организации]])</f>
        <v>0</v>
      </c>
    </row>
    <row r="2870" spans="1:3" x14ac:dyDescent="0.25">
      <c r="A2870" s="23"/>
      <c r="B2870" s="7"/>
      <c r="C2870" s="3">
        <f>COUNTIF(Table1[Название организации],Table2[[#This Row],[Название организации]])</f>
        <v>0</v>
      </c>
    </row>
    <row r="2871" spans="1:3" x14ac:dyDescent="0.25">
      <c r="A2871" s="23"/>
      <c r="B2871" s="7"/>
      <c r="C2871" s="3">
        <f>COUNTIF(Table1[Название организации],Table2[[#This Row],[Название организации]])</f>
        <v>0</v>
      </c>
    </row>
    <row r="2872" spans="1:3" x14ac:dyDescent="0.25">
      <c r="A2872" s="23"/>
      <c r="B2872" s="7"/>
      <c r="C2872" s="3">
        <f>COUNTIF(Table1[Название организации],Table2[[#This Row],[Название организации]])</f>
        <v>0</v>
      </c>
    </row>
    <row r="2873" spans="1:3" x14ac:dyDescent="0.25">
      <c r="A2873" s="23"/>
      <c r="B2873" s="7"/>
      <c r="C2873" s="3">
        <f>COUNTIF(Table1[Название организации],Table2[[#This Row],[Название организации]])</f>
        <v>0</v>
      </c>
    </row>
    <row r="2874" spans="1:3" x14ac:dyDescent="0.25">
      <c r="A2874" s="23"/>
      <c r="B2874" s="7"/>
      <c r="C2874" s="3">
        <f>COUNTIF(Table1[Название организации],Table2[[#This Row],[Название организации]])</f>
        <v>0</v>
      </c>
    </row>
    <row r="2875" spans="1:3" x14ac:dyDescent="0.25">
      <c r="A2875" s="23"/>
      <c r="B2875" s="7"/>
      <c r="C2875" s="3">
        <f>COUNTIF(Table1[Название организации],Table2[[#This Row],[Название организации]])</f>
        <v>0</v>
      </c>
    </row>
    <row r="2876" spans="1:3" x14ac:dyDescent="0.25">
      <c r="A2876" s="23"/>
      <c r="B2876" s="7"/>
      <c r="C2876" s="3">
        <f>COUNTIF(Table1[Название организации],Table2[[#This Row],[Название организации]])</f>
        <v>0</v>
      </c>
    </row>
    <row r="2877" spans="1:3" x14ac:dyDescent="0.25">
      <c r="A2877" s="23"/>
      <c r="B2877" s="7"/>
      <c r="C2877" s="3">
        <f>COUNTIF(Table1[Название организации],Table2[[#This Row],[Название организации]])</f>
        <v>0</v>
      </c>
    </row>
    <row r="2878" spans="1:3" x14ac:dyDescent="0.25">
      <c r="A2878" s="23"/>
      <c r="B2878" s="7"/>
      <c r="C2878" s="3">
        <f>COUNTIF(Table1[Название организации],Table2[[#This Row],[Название организации]])</f>
        <v>0</v>
      </c>
    </row>
    <row r="2879" spans="1:3" x14ac:dyDescent="0.25">
      <c r="A2879" s="23"/>
      <c r="B2879" s="7"/>
      <c r="C2879" s="3">
        <f>COUNTIF(Table1[Название организации],Table2[[#This Row],[Название организации]])</f>
        <v>0</v>
      </c>
    </row>
    <row r="2880" spans="1:3" x14ac:dyDescent="0.25">
      <c r="A2880" s="23"/>
      <c r="B2880" s="7"/>
      <c r="C2880" s="3">
        <f>COUNTIF(Table1[Название организации],Table2[[#This Row],[Название организации]])</f>
        <v>0</v>
      </c>
    </row>
    <row r="2881" spans="1:3" x14ac:dyDescent="0.25">
      <c r="A2881" s="23"/>
      <c r="B2881" s="7"/>
      <c r="C2881" s="3">
        <f>COUNTIF(Table1[Название организации],Table2[[#This Row],[Название организации]])</f>
        <v>0</v>
      </c>
    </row>
    <row r="2882" spans="1:3" x14ac:dyDescent="0.25">
      <c r="A2882" s="23"/>
      <c r="B2882" s="7"/>
      <c r="C2882" s="3">
        <f>COUNTIF(Table1[Название организации],Table2[[#This Row],[Название организации]])</f>
        <v>0</v>
      </c>
    </row>
    <row r="2883" spans="1:3" x14ac:dyDescent="0.25">
      <c r="A2883" s="23"/>
      <c r="B2883" s="7"/>
      <c r="C2883" s="3">
        <f>COUNTIF(Table1[Название организации],Table2[[#This Row],[Название организации]])</f>
        <v>0</v>
      </c>
    </row>
    <row r="2884" spans="1:3" x14ac:dyDescent="0.25">
      <c r="A2884" s="23"/>
      <c r="B2884" s="7"/>
      <c r="C2884" s="3">
        <f>COUNTIF(Table1[Название организации],Table2[[#This Row],[Название организации]])</f>
        <v>0</v>
      </c>
    </row>
    <row r="2885" spans="1:3" x14ac:dyDescent="0.25">
      <c r="A2885" s="23"/>
      <c r="B2885" s="7"/>
      <c r="C2885" s="3">
        <f>COUNTIF(Table1[Название организации],Table2[[#This Row],[Название организации]])</f>
        <v>0</v>
      </c>
    </row>
    <row r="2886" spans="1:3" x14ac:dyDescent="0.25">
      <c r="A2886" s="23"/>
      <c r="B2886" s="7"/>
      <c r="C2886" s="3">
        <f>COUNTIF(Table1[Название организации],Table2[[#This Row],[Название организации]])</f>
        <v>0</v>
      </c>
    </row>
    <row r="2887" spans="1:3" x14ac:dyDescent="0.25">
      <c r="A2887" s="23"/>
      <c r="B2887" s="7"/>
      <c r="C2887" s="3">
        <f>COUNTIF(Table1[Название организации],Table2[[#This Row],[Название организации]])</f>
        <v>0</v>
      </c>
    </row>
    <row r="2888" spans="1:3" x14ac:dyDescent="0.25">
      <c r="A2888" s="23"/>
      <c r="B2888" s="7"/>
      <c r="C2888" s="3">
        <f>COUNTIF(Table1[Название организации],Table2[[#This Row],[Название организации]])</f>
        <v>0</v>
      </c>
    </row>
    <row r="2889" spans="1:3" x14ac:dyDescent="0.25">
      <c r="A2889" s="23"/>
      <c r="B2889" s="7"/>
      <c r="C2889" s="3">
        <f>COUNTIF(Table1[Название организации],Table2[[#This Row],[Название организации]])</f>
        <v>0</v>
      </c>
    </row>
    <row r="2890" spans="1:3" x14ac:dyDescent="0.25">
      <c r="A2890" s="23"/>
      <c r="B2890" s="7"/>
      <c r="C2890" s="3">
        <f>COUNTIF(Table1[Название организации],Table2[[#This Row],[Название организации]])</f>
        <v>0</v>
      </c>
    </row>
    <row r="2891" spans="1:3" x14ac:dyDescent="0.25">
      <c r="A2891" s="23"/>
      <c r="B2891" s="7"/>
      <c r="C2891" s="3">
        <f>COUNTIF(Table1[Название организации],Table2[[#This Row],[Название организации]])</f>
        <v>0</v>
      </c>
    </row>
    <row r="2892" spans="1:3" x14ac:dyDescent="0.25">
      <c r="A2892" s="23"/>
      <c r="B2892" s="7"/>
      <c r="C2892" s="3">
        <f>COUNTIF(Table1[Название организации],Table2[[#This Row],[Название организации]])</f>
        <v>0</v>
      </c>
    </row>
    <row r="2893" spans="1:3" x14ac:dyDescent="0.25">
      <c r="A2893" s="23"/>
      <c r="B2893" s="7"/>
      <c r="C2893" s="3">
        <f>COUNTIF(Table1[Название организации],Table2[[#This Row],[Название организации]])</f>
        <v>0</v>
      </c>
    </row>
    <row r="2894" spans="1:3" x14ac:dyDescent="0.25">
      <c r="A2894" s="23"/>
      <c r="B2894" s="7"/>
      <c r="C2894" s="3">
        <f>COUNTIF(Table1[Название организации],Table2[[#This Row],[Название организации]])</f>
        <v>0</v>
      </c>
    </row>
    <row r="2895" spans="1:3" x14ac:dyDescent="0.25">
      <c r="A2895" s="23"/>
      <c r="B2895" s="7"/>
      <c r="C2895" s="3">
        <f>COUNTIF(Table1[Название организации],Table2[[#This Row],[Название организации]])</f>
        <v>0</v>
      </c>
    </row>
    <row r="2896" spans="1:3" x14ac:dyDescent="0.25">
      <c r="A2896" s="23"/>
      <c r="B2896" s="7"/>
      <c r="C2896" s="3">
        <f>COUNTIF(Table1[Название организации],Table2[[#This Row],[Название организации]])</f>
        <v>0</v>
      </c>
    </row>
    <row r="2897" spans="1:3" x14ac:dyDescent="0.25">
      <c r="A2897" s="23"/>
      <c r="B2897" s="7"/>
      <c r="C2897" s="3">
        <f>COUNTIF(Table1[Название организации],Table2[[#This Row],[Название организации]])</f>
        <v>0</v>
      </c>
    </row>
    <row r="2898" spans="1:3" x14ac:dyDescent="0.25">
      <c r="A2898" s="23"/>
      <c r="B2898" s="7"/>
      <c r="C2898" s="3">
        <f>COUNTIF(Table1[Название организации],Table2[[#This Row],[Название организации]])</f>
        <v>0</v>
      </c>
    </row>
    <row r="2899" spans="1:3" x14ac:dyDescent="0.25">
      <c r="A2899" s="23"/>
      <c r="B2899" s="7"/>
      <c r="C2899" s="3">
        <f>COUNTIF(Table1[Название организации],Table2[[#This Row],[Название организации]])</f>
        <v>0</v>
      </c>
    </row>
    <row r="2900" spans="1:3" x14ac:dyDescent="0.25">
      <c r="A2900" s="23"/>
      <c r="B2900" s="7"/>
      <c r="C2900" s="3">
        <f>COUNTIF(Table1[Название организации],Table2[[#This Row],[Название организации]])</f>
        <v>0</v>
      </c>
    </row>
    <row r="2901" spans="1:3" x14ac:dyDescent="0.25">
      <c r="A2901" s="23"/>
      <c r="B2901" s="7"/>
      <c r="C2901" s="3">
        <f>COUNTIF(Table1[Название организации],Table2[[#This Row],[Название организации]])</f>
        <v>0</v>
      </c>
    </row>
    <row r="2902" spans="1:3" x14ac:dyDescent="0.25">
      <c r="A2902" s="23"/>
      <c r="B2902" s="7"/>
      <c r="C2902" s="3">
        <f>COUNTIF(Table1[Название организации],Table2[[#This Row],[Название организации]])</f>
        <v>0</v>
      </c>
    </row>
    <row r="2903" spans="1:3" x14ac:dyDescent="0.25">
      <c r="A2903" s="23"/>
      <c r="B2903" s="7"/>
      <c r="C2903" s="3">
        <f>COUNTIF(Table1[Название организации],Table2[[#This Row],[Название организации]])</f>
        <v>0</v>
      </c>
    </row>
    <row r="2904" spans="1:3" x14ac:dyDescent="0.25">
      <c r="A2904" s="23"/>
      <c r="B2904" s="7"/>
      <c r="C2904" s="3">
        <f>COUNTIF(Table1[Название организации],Table2[[#This Row],[Название организации]])</f>
        <v>0</v>
      </c>
    </row>
    <row r="2905" spans="1:3" x14ac:dyDescent="0.25">
      <c r="A2905" s="23"/>
      <c r="B2905" s="7"/>
      <c r="C2905" s="3">
        <f>COUNTIF(Table1[Название организации],Table2[[#This Row],[Название организации]])</f>
        <v>0</v>
      </c>
    </row>
    <row r="2906" spans="1:3" x14ac:dyDescent="0.25">
      <c r="A2906" s="23"/>
      <c r="B2906" s="7"/>
      <c r="C2906" s="3">
        <f>COUNTIF(Table1[Название организации],Table2[[#This Row],[Название организации]])</f>
        <v>0</v>
      </c>
    </row>
    <row r="2907" spans="1:3" x14ac:dyDescent="0.25">
      <c r="A2907" s="23"/>
      <c r="B2907" s="7"/>
      <c r="C2907" s="3">
        <f>COUNTIF(Table1[Название организации],Table2[[#This Row],[Название организации]])</f>
        <v>0</v>
      </c>
    </row>
    <row r="2908" spans="1:3" x14ac:dyDescent="0.25">
      <c r="A2908" s="23"/>
      <c r="B2908" s="7"/>
      <c r="C2908" s="3">
        <f>COUNTIF(Table1[Название организации],Table2[[#This Row],[Название организации]])</f>
        <v>0</v>
      </c>
    </row>
    <row r="2909" spans="1:3" x14ac:dyDescent="0.25">
      <c r="A2909" s="23"/>
      <c r="B2909" s="7"/>
      <c r="C2909" s="3">
        <f>COUNTIF(Table1[Название организации],Table2[[#This Row],[Название организации]])</f>
        <v>0</v>
      </c>
    </row>
    <row r="2910" spans="1:3" x14ac:dyDescent="0.25">
      <c r="A2910" s="23"/>
      <c r="B2910" s="7"/>
      <c r="C2910" s="3">
        <f>COUNTIF(Table1[Название организации],Table2[[#This Row],[Название организации]])</f>
        <v>0</v>
      </c>
    </row>
    <row r="2911" spans="1:3" x14ac:dyDescent="0.25">
      <c r="A2911" s="23"/>
      <c r="B2911" s="7"/>
      <c r="C2911" s="3">
        <f>COUNTIF(Table1[Название организации],Table2[[#This Row],[Название организации]])</f>
        <v>0</v>
      </c>
    </row>
    <row r="2912" spans="1:3" x14ac:dyDescent="0.25">
      <c r="A2912" s="23"/>
      <c r="B2912" s="7"/>
      <c r="C2912" s="3">
        <f>COUNTIF(Table1[Название организации],Table2[[#This Row],[Название организации]])</f>
        <v>0</v>
      </c>
    </row>
    <row r="2913" spans="1:3" x14ac:dyDescent="0.25">
      <c r="A2913" s="23"/>
      <c r="B2913" s="7"/>
      <c r="C2913" s="3">
        <f>COUNTIF(Table1[Название организации],Table2[[#This Row],[Название организации]])</f>
        <v>0</v>
      </c>
    </row>
    <row r="2914" spans="1:3" x14ac:dyDescent="0.25">
      <c r="A2914" s="23"/>
      <c r="B2914" s="7"/>
      <c r="C2914" s="3">
        <f>COUNTIF(Table1[Название организации],Table2[[#This Row],[Название организации]])</f>
        <v>0</v>
      </c>
    </row>
    <row r="2915" spans="1:3" x14ac:dyDescent="0.25">
      <c r="A2915" s="23"/>
      <c r="B2915" s="7"/>
      <c r="C2915" s="3">
        <f>COUNTIF(Table1[Название организации],Table2[[#This Row],[Название организации]])</f>
        <v>0</v>
      </c>
    </row>
    <row r="2916" spans="1:3" x14ac:dyDescent="0.25">
      <c r="A2916" s="23"/>
      <c r="B2916" s="7"/>
      <c r="C2916" s="3">
        <f>COUNTIF(Table1[Название организации],Table2[[#This Row],[Название организации]])</f>
        <v>0</v>
      </c>
    </row>
    <row r="2917" spans="1:3" x14ac:dyDescent="0.25">
      <c r="A2917" s="23"/>
      <c r="B2917" s="7"/>
      <c r="C2917" s="3">
        <f>COUNTIF(Table1[Название организации],Table2[[#This Row],[Название организации]])</f>
        <v>0</v>
      </c>
    </row>
    <row r="2918" spans="1:3" x14ac:dyDescent="0.25">
      <c r="A2918" s="23"/>
      <c r="B2918" s="7"/>
      <c r="C2918" s="3">
        <f>COUNTIF(Table1[Название организации],Table2[[#This Row],[Название организации]])</f>
        <v>0</v>
      </c>
    </row>
    <row r="2919" spans="1:3" x14ac:dyDescent="0.25">
      <c r="A2919" s="23"/>
      <c r="B2919" s="7"/>
      <c r="C2919" s="3">
        <f>COUNTIF(Table1[Название организации],Table2[[#This Row],[Название организации]])</f>
        <v>0</v>
      </c>
    </row>
    <row r="2920" spans="1:3" x14ac:dyDescent="0.25">
      <c r="A2920" s="23"/>
      <c r="B2920" s="7"/>
      <c r="C2920" s="3">
        <f>COUNTIF(Table1[Название организации],Table2[[#This Row],[Название организации]])</f>
        <v>0</v>
      </c>
    </row>
    <row r="2921" spans="1:3" x14ac:dyDescent="0.25">
      <c r="A2921" s="23"/>
      <c r="B2921" s="7"/>
      <c r="C2921" s="3">
        <f>COUNTIF(Table1[Название организации],Table2[[#This Row],[Название организации]])</f>
        <v>0</v>
      </c>
    </row>
    <row r="2922" spans="1:3" x14ac:dyDescent="0.25">
      <c r="A2922" s="23"/>
      <c r="B2922" s="7"/>
      <c r="C2922" s="3">
        <f>COUNTIF(Table1[Название организации],Table2[[#This Row],[Название организации]])</f>
        <v>0</v>
      </c>
    </row>
    <row r="2923" spans="1:3" x14ac:dyDescent="0.25">
      <c r="A2923" s="23"/>
      <c r="B2923" s="7"/>
      <c r="C2923" s="3">
        <f>COUNTIF(Table1[Название организации],Table2[[#This Row],[Название организации]])</f>
        <v>0</v>
      </c>
    </row>
    <row r="2924" spans="1:3" x14ac:dyDescent="0.25">
      <c r="A2924" s="23"/>
      <c r="B2924" s="7"/>
      <c r="C2924" s="3">
        <f>COUNTIF(Table1[Название организации],Table2[[#This Row],[Название организации]])</f>
        <v>0</v>
      </c>
    </row>
    <row r="2925" spans="1:3" x14ac:dyDescent="0.25">
      <c r="A2925" s="23"/>
      <c r="B2925" s="7"/>
      <c r="C2925" s="3">
        <f>COUNTIF(Table1[Название организации],Table2[[#This Row],[Название организации]])</f>
        <v>0</v>
      </c>
    </row>
    <row r="2926" spans="1:3" x14ac:dyDescent="0.25">
      <c r="A2926" s="23"/>
      <c r="B2926" s="7"/>
      <c r="C2926" s="3">
        <f>COUNTIF(Table1[Название организации],Table2[[#This Row],[Название организации]])</f>
        <v>0</v>
      </c>
    </row>
    <row r="2927" spans="1:3" x14ac:dyDescent="0.25">
      <c r="A2927" s="23"/>
      <c r="B2927" s="7"/>
      <c r="C2927" s="3">
        <f>COUNTIF(Table1[Название организации],Table2[[#This Row],[Название организации]])</f>
        <v>0</v>
      </c>
    </row>
    <row r="2928" spans="1:3" x14ac:dyDescent="0.25">
      <c r="A2928" s="23"/>
      <c r="B2928" s="7"/>
      <c r="C2928" s="3">
        <f>COUNTIF(Table1[Название организации],Table2[[#This Row],[Название организации]])</f>
        <v>0</v>
      </c>
    </row>
    <row r="2929" spans="1:3" x14ac:dyDescent="0.25">
      <c r="A2929" s="23"/>
      <c r="B2929" s="7"/>
      <c r="C2929" s="3">
        <f>COUNTIF(Table1[Название организации],Table2[[#This Row],[Название организации]])</f>
        <v>0</v>
      </c>
    </row>
    <row r="2930" spans="1:3" x14ac:dyDescent="0.25">
      <c r="A2930" s="23"/>
      <c r="B2930" s="7"/>
      <c r="C2930" s="3">
        <f>COUNTIF(Table1[Название организации],Table2[[#This Row],[Название организации]])</f>
        <v>0</v>
      </c>
    </row>
    <row r="2931" spans="1:3" x14ac:dyDescent="0.25">
      <c r="A2931" s="23"/>
      <c r="B2931" s="7"/>
      <c r="C2931" s="3">
        <f>COUNTIF(Table1[Название организации],Table2[[#This Row],[Название организации]])</f>
        <v>0</v>
      </c>
    </row>
    <row r="2932" spans="1:3" x14ac:dyDescent="0.25">
      <c r="A2932" s="23"/>
      <c r="B2932" s="7"/>
      <c r="C2932" s="3">
        <f>COUNTIF(Table1[Название организации],Table2[[#This Row],[Название организации]])</f>
        <v>0</v>
      </c>
    </row>
    <row r="2933" spans="1:3" x14ac:dyDescent="0.25">
      <c r="A2933" s="23"/>
      <c r="B2933" s="7"/>
      <c r="C2933" s="3">
        <f>COUNTIF(Table1[Название организации],Table2[[#This Row],[Название организации]])</f>
        <v>0</v>
      </c>
    </row>
    <row r="2934" spans="1:3" x14ac:dyDescent="0.25">
      <c r="A2934" s="23"/>
      <c r="B2934" s="7"/>
      <c r="C2934" s="3">
        <f>COUNTIF(Table1[Название организации],Table2[[#This Row],[Название организации]])</f>
        <v>0</v>
      </c>
    </row>
    <row r="2935" spans="1:3" x14ac:dyDescent="0.25">
      <c r="A2935" s="23"/>
      <c r="B2935" s="7"/>
      <c r="C2935" s="3">
        <f>COUNTIF(Table1[Название организации],Table2[[#This Row],[Название организации]])</f>
        <v>0</v>
      </c>
    </row>
    <row r="2936" spans="1:3" x14ac:dyDescent="0.25">
      <c r="A2936" s="23"/>
      <c r="B2936" s="7"/>
      <c r="C2936" s="3">
        <f>COUNTIF(Table1[Название организации],Table2[[#This Row],[Название организации]])</f>
        <v>0</v>
      </c>
    </row>
    <row r="2937" spans="1:3" x14ac:dyDescent="0.25">
      <c r="A2937" s="23"/>
      <c r="B2937" s="7"/>
      <c r="C2937" s="3">
        <f>COUNTIF(Table1[Название организации],Table2[[#This Row],[Название организации]])</f>
        <v>0</v>
      </c>
    </row>
    <row r="2938" spans="1:3" x14ac:dyDescent="0.25">
      <c r="A2938" s="23"/>
      <c r="B2938" s="7"/>
      <c r="C2938" s="3">
        <f>COUNTIF(Table1[Название организации],Table2[[#This Row],[Название организации]])</f>
        <v>0</v>
      </c>
    </row>
    <row r="2939" spans="1:3" x14ac:dyDescent="0.25">
      <c r="A2939" s="23"/>
      <c r="B2939" s="7"/>
      <c r="C2939" s="3">
        <f>COUNTIF(Table1[Название организации],Table2[[#This Row],[Название организации]])</f>
        <v>0</v>
      </c>
    </row>
    <row r="2940" spans="1:3" x14ac:dyDescent="0.25">
      <c r="A2940" s="23"/>
      <c r="B2940" s="7"/>
      <c r="C2940" s="3">
        <f>COUNTIF(Table1[Название организации],Table2[[#This Row],[Название организации]])</f>
        <v>0</v>
      </c>
    </row>
    <row r="2941" spans="1:3" x14ac:dyDescent="0.25">
      <c r="A2941" s="23"/>
      <c r="B2941" s="7"/>
      <c r="C2941" s="3">
        <f>COUNTIF(Table1[Название организации],Table2[[#This Row],[Название организации]])</f>
        <v>0</v>
      </c>
    </row>
    <row r="2942" spans="1:3" x14ac:dyDescent="0.25">
      <c r="A2942" s="23"/>
      <c r="B2942" s="7"/>
      <c r="C2942" s="3">
        <f>COUNTIF(Table1[Название организации],Table2[[#This Row],[Название организации]])</f>
        <v>0</v>
      </c>
    </row>
    <row r="2943" spans="1:3" x14ac:dyDescent="0.25">
      <c r="A2943" s="23"/>
      <c r="B2943" s="7"/>
      <c r="C2943" s="3">
        <f>COUNTIF(Table1[Название организации],Table2[[#This Row],[Название организации]])</f>
        <v>0</v>
      </c>
    </row>
    <row r="2944" spans="1:3" x14ac:dyDescent="0.25">
      <c r="A2944" s="23"/>
      <c r="B2944" s="7"/>
      <c r="C2944" s="3">
        <f>COUNTIF(Table1[Название организации],Table2[[#This Row],[Название организации]])</f>
        <v>0</v>
      </c>
    </row>
    <row r="2945" spans="1:3" x14ac:dyDescent="0.25">
      <c r="A2945" s="23"/>
      <c r="B2945" s="7"/>
      <c r="C2945" s="3">
        <f>COUNTIF(Table1[Название организации],Table2[[#This Row],[Название организации]])</f>
        <v>0</v>
      </c>
    </row>
    <row r="2946" spans="1:3" x14ac:dyDescent="0.25">
      <c r="A2946" s="23"/>
      <c r="B2946" s="7"/>
      <c r="C2946" s="3">
        <f>COUNTIF(Table1[Название организации],Table2[[#This Row],[Название организации]])</f>
        <v>0</v>
      </c>
    </row>
    <row r="2947" spans="1:3" x14ac:dyDescent="0.25">
      <c r="A2947" s="23"/>
      <c r="B2947" s="7"/>
      <c r="C2947" s="3">
        <f>COUNTIF(Table1[Название организации],Table2[[#This Row],[Название организации]])</f>
        <v>0</v>
      </c>
    </row>
    <row r="2948" spans="1:3" x14ac:dyDescent="0.25">
      <c r="A2948" s="23"/>
      <c r="B2948" s="7"/>
      <c r="C2948" s="3">
        <f>COUNTIF(Table1[Название организации],Table2[[#This Row],[Название организации]])</f>
        <v>0</v>
      </c>
    </row>
    <row r="2949" spans="1:3" x14ac:dyDescent="0.25">
      <c r="A2949" s="23"/>
      <c r="B2949" s="7"/>
      <c r="C2949" s="3">
        <f>COUNTIF(Table1[Название организации],Table2[[#This Row],[Название организации]])</f>
        <v>0</v>
      </c>
    </row>
    <row r="2950" spans="1:3" x14ac:dyDescent="0.25">
      <c r="A2950" s="23"/>
      <c r="B2950" s="7"/>
      <c r="C2950" s="3">
        <f>COUNTIF(Table1[Название организации],Table2[[#This Row],[Название организации]])</f>
        <v>0</v>
      </c>
    </row>
    <row r="2951" spans="1:3" x14ac:dyDescent="0.25">
      <c r="A2951" s="23"/>
      <c r="B2951" s="7"/>
      <c r="C2951" s="3">
        <f>COUNTIF(Table1[Название организации],Table2[[#This Row],[Название организации]])</f>
        <v>0</v>
      </c>
    </row>
    <row r="2952" spans="1:3" x14ac:dyDescent="0.25">
      <c r="A2952" s="23"/>
      <c r="B2952" s="7"/>
      <c r="C2952" s="3">
        <f>COUNTIF(Table1[Название организации],Table2[[#This Row],[Название организации]])</f>
        <v>0</v>
      </c>
    </row>
    <row r="2953" spans="1:3" x14ac:dyDescent="0.25">
      <c r="A2953" s="23"/>
      <c r="B2953" s="7"/>
      <c r="C2953" s="3">
        <f>COUNTIF(Table1[Название организации],Table2[[#This Row],[Название организации]])</f>
        <v>0</v>
      </c>
    </row>
    <row r="2954" spans="1:3" x14ac:dyDescent="0.25">
      <c r="A2954" s="23"/>
      <c r="B2954" s="7"/>
      <c r="C2954" s="3">
        <f>COUNTIF(Table1[Название организации],Table2[[#This Row],[Название организации]])</f>
        <v>0</v>
      </c>
    </row>
    <row r="2955" spans="1:3" x14ac:dyDescent="0.25">
      <c r="A2955" s="23"/>
      <c r="B2955" s="7"/>
      <c r="C2955" s="3">
        <f>COUNTIF(Table1[Название организации],Table2[[#This Row],[Название организации]])</f>
        <v>0</v>
      </c>
    </row>
    <row r="2956" spans="1:3" x14ac:dyDescent="0.25">
      <c r="A2956" s="23"/>
      <c r="B2956" s="7"/>
      <c r="C2956" s="3">
        <f>COUNTIF(Table1[Название организации],Table2[[#This Row],[Название организации]])</f>
        <v>0</v>
      </c>
    </row>
    <row r="2957" spans="1:3" x14ac:dyDescent="0.25">
      <c r="A2957" s="23"/>
      <c r="B2957" s="7"/>
      <c r="C2957" s="3">
        <f>COUNTIF(Table1[Название организации],Table2[[#This Row],[Название организации]])</f>
        <v>0</v>
      </c>
    </row>
    <row r="2958" spans="1:3" x14ac:dyDescent="0.25">
      <c r="A2958" s="23"/>
      <c r="B2958" s="7"/>
      <c r="C2958" s="3">
        <f>COUNTIF(Table1[Название организации],Table2[[#This Row],[Название организации]])</f>
        <v>0</v>
      </c>
    </row>
    <row r="2959" spans="1:3" x14ac:dyDescent="0.25">
      <c r="A2959" s="23"/>
      <c r="B2959" s="7"/>
      <c r="C2959" s="3">
        <f>COUNTIF(Table1[Название организации],Table2[[#This Row],[Название организации]])</f>
        <v>0</v>
      </c>
    </row>
    <row r="2960" spans="1:3" x14ac:dyDescent="0.25">
      <c r="A2960" s="23"/>
      <c r="B2960" s="7"/>
      <c r="C2960" s="3">
        <f>COUNTIF(Table1[Название организации],Table2[[#This Row],[Название организации]])</f>
        <v>0</v>
      </c>
    </row>
    <row r="2961" spans="1:3" x14ac:dyDescent="0.25">
      <c r="A2961" s="23"/>
      <c r="B2961" s="7"/>
      <c r="C2961" s="3">
        <f>COUNTIF(Table1[Название организации],Table2[[#This Row],[Название организации]])</f>
        <v>0</v>
      </c>
    </row>
    <row r="2962" spans="1:3" x14ac:dyDescent="0.25">
      <c r="A2962" s="23"/>
      <c r="B2962" s="7"/>
      <c r="C2962" s="3">
        <f>COUNTIF(Table1[Название организации],Table2[[#This Row],[Название организации]])</f>
        <v>0</v>
      </c>
    </row>
    <row r="2963" spans="1:3" x14ac:dyDescent="0.25">
      <c r="A2963" s="23"/>
      <c r="B2963" s="7"/>
      <c r="C2963" s="3">
        <f>COUNTIF(Table1[Название организации],Table2[[#This Row],[Название организации]])</f>
        <v>0</v>
      </c>
    </row>
    <row r="2964" spans="1:3" x14ac:dyDescent="0.25">
      <c r="A2964" s="23"/>
      <c r="B2964" s="7"/>
      <c r="C2964" s="3">
        <f>COUNTIF(Table1[Название организации],Table2[[#This Row],[Название организации]])</f>
        <v>0</v>
      </c>
    </row>
    <row r="2965" spans="1:3" x14ac:dyDescent="0.25">
      <c r="A2965" s="23"/>
      <c r="B2965" s="7"/>
      <c r="C2965" s="3">
        <f>COUNTIF(Table1[Название организации],Table2[[#This Row],[Название организации]])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="80" zoomScaleNormal="80" workbookViewId="0">
      <selection activeCell="B2" sqref="B2:G21"/>
    </sheetView>
  </sheetViews>
  <sheetFormatPr defaultRowHeight="15" x14ac:dyDescent="0.25"/>
  <cols>
    <col min="1" max="1" width="11" style="9" customWidth="1"/>
    <col min="2" max="2" width="9.140625" style="9"/>
    <col min="3" max="3" width="45.7109375" style="9" customWidth="1"/>
    <col min="4" max="7" width="9.140625" style="9" customWidth="1"/>
    <col min="8" max="9" width="9.140625" style="9" hidden="1" customWidth="1"/>
    <col min="10" max="27" width="9.140625" style="9" customWidth="1"/>
    <col min="28" max="29" width="10" style="9" customWidth="1"/>
    <col min="30" max="30" width="16.5703125" style="9" customWidth="1"/>
    <col min="31" max="16384" width="9.140625" style="9"/>
  </cols>
  <sheetData>
    <row r="1" spans="1:30" ht="41.25" customHeight="1" x14ac:dyDescent="0.25">
      <c r="D1" s="16" t="s">
        <v>391</v>
      </c>
      <c r="E1" s="16" t="s">
        <v>391</v>
      </c>
      <c r="H1" s="16" t="s">
        <v>391</v>
      </c>
      <c r="I1" s="16" t="s">
        <v>391</v>
      </c>
    </row>
    <row r="2" spans="1:30" s="11" customFormat="1" ht="51.75" customHeight="1" x14ac:dyDescent="0.25">
      <c r="A2" s="11" t="s">
        <v>112</v>
      </c>
      <c r="B2" s="11" t="s">
        <v>4</v>
      </c>
      <c r="C2" s="11" t="s">
        <v>5</v>
      </c>
      <c r="D2" s="11" t="s">
        <v>265</v>
      </c>
      <c r="E2" s="11" t="s">
        <v>266</v>
      </c>
      <c r="F2" s="11" t="s">
        <v>410</v>
      </c>
      <c r="G2" s="11" t="s">
        <v>411</v>
      </c>
      <c r="H2" s="11" t="s">
        <v>267</v>
      </c>
      <c r="I2" s="11" t="s">
        <v>268</v>
      </c>
      <c r="J2" s="11" t="s">
        <v>392</v>
      </c>
      <c r="K2" s="11" t="s">
        <v>393</v>
      </c>
      <c r="L2" s="11" t="s">
        <v>394</v>
      </c>
      <c r="M2" s="11" t="s">
        <v>395</v>
      </c>
      <c r="N2" s="11" t="s">
        <v>396</v>
      </c>
      <c r="O2" s="11" t="s">
        <v>397</v>
      </c>
      <c r="P2" s="11" t="s">
        <v>398</v>
      </c>
      <c r="Q2" s="11" t="s">
        <v>399</v>
      </c>
      <c r="R2" s="11" t="s">
        <v>400</v>
      </c>
      <c r="S2" s="11" t="s">
        <v>401</v>
      </c>
      <c r="T2" s="11" t="s">
        <v>402</v>
      </c>
      <c r="U2" s="11" t="s">
        <v>403</v>
      </c>
      <c r="V2" s="11" t="s">
        <v>404</v>
      </c>
      <c r="W2" s="11" t="s">
        <v>405</v>
      </c>
      <c r="X2" s="11" t="s">
        <v>406</v>
      </c>
      <c r="Y2" s="11" t="s">
        <v>407</v>
      </c>
      <c r="Z2" s="11" t="s">
        <v>408</v>
      </c>
      <c r="AA2" s="11" t="s">
        <v>409</v>
      </c>
      <c r="AB2" s="11" t="s">
        <v>6</v>
      </c>
      <c r="AC2" s="11" t="s">
        <v>7</v>
      </c>
      <c r="AD2" s="11" t="s">
        <v>8</v>
      </c>
    </row>
    <row r="3" spans="1:30" ht="22.5" x14ac:dyDescent="0.25">
      <c r="A3" s="8">
        <v>1</v>
      </c>
      <c r="B3" s="8">
        <v>1</v>
      </c>
      <c r="C3" s="10" t="s">
        <v>14</v>
      </c>
      <c r="D3" s="9">
        <f>SUMIF(Table1[№ п/п],$A3,Table1[Январь 2018: всего])</f>
        <v>1</v>
      </c>
      <c r="E3" s="9">
        <f>SUMIF(Table1[Показатель],$A3,Table1[Январь 2018: В т.ч. новых])</f>
        <v>0</v>
      </c>
      <c r="F3" s="9">
        <f>SUMIF(Table1[Январь 2018: всего],$A3,Table1[Февраль - Март 2018: всего])+Table3[[#This Row],[Март 2018: всего]]</f>
        <v>14</v>
      </c>
      <c r="G3" s="9">
        <f>SUMIF(Table1[Январь 2018: В т.ч. новых],$A3,Table1[Февраль - Март 2018: В т.ч. новых])+Table3[[#This Row],[Март 2018: В т.ч. новых]]</f>
        <v>65</v>
      </c>
      <c r="H3" s="9">
        <f>SUMIF(Table1[Февраль - Март 2018: всего],$A3,Table1[Март 2018: всего])</f>
        <v>10</v>
      </c>
      <c r="I3" s="9">
        <f>SUMIF(Table1[Февраль - Март 2018: В т.ч. новых],$A3,Table1[Март 2018: В т.ч. новых])</f>
        <v>41</v>
      </c>
      <c r="J3" s="9">
        <f>SUMIF(Table1[Март 2018: всего],$A3,Table1[Апрель 2018: всего])</f>
        <v>18</v>
      </c>
      <c r="K3" s="9">
        <f>SUMIF(Table1[Март 2018: В т.ч. новых],$A3,Table1[Апрель 2018: В т.ч. новых])</f>
        <v>36</v>
      </c>
      <c r="L3" s="9">
        <f>SUMIF(Table1[Апрель 2018: всего],$A3,Table1[Май 2018: всего])</f>
        <v>83</v>
      </c>
      <c r="M3" s="9">
        <f>SUMIF(Table1[Апрель 2018: В т.ч. новых],$A3,Table1[Май 2018: В т.ч. новых])</f>
        <v>68</v>
      </c>
      <c r="N3" s="9">
        <f>SUMIF(Table1[Май 2018: всего],$A3,Table1[Июнь 2018: всего])</f>
        <v>72</v>
      </c>
      <c r="O3" s="9">
        <f>SUMIF(Table1[Май 2018: В т.ч. новых],$A3,Table1[Июнь 2018: В т.ч. новых])</f>
        <v>33</v>
      </c>
      <c r="P3" s="9">
        <f>SUMIF(Table1[Июнь 2018: всего],$A3,Table1[Июль 2018: всего])</f>
        <v>52</v>
      </c>
      <c r="Q3" s="9">
        <f>SUMIF(Table1[Июнь 2018: В т.ч. новых],$A3,Table1[Июль 2018: В т.ч. новых])</f>
        <v>0</v>
      </c>
      <c r="R3" s="9">
        <f>SUMIF(Table1[Июль 2018: всего],$A3,Table1[Август 2018: всего])</f>
        <v>53</v>
      </c>
      <c r="S3" s="9">
        <f>SUMIF(Table1[Июль 2018: В т.ч. новых],$A3,Table1[Август 2018: В т.ч. новых])</f>
        <v>0</v>
      </c>
      <c r="T3" s="9">
        <f>SUMIF(Table1[Август 2018: всего],$A3,Table1[Сентябрь 2018: всего])</f>
        <v>53</v>
      </c>
      <c r="U3" s="9">
        <f>SUMIF(Table1[Август 2018: В т.ч. новых],$A3,Table1[Сентябрь 2018: В т.ч. новых])</f>
        <v>0</v>
      </c>
      <c r="V3" s="9">
        <f>SUMIF(Table1[Сентябрь 2018: всего],$A3,Table1[Октябрь 2018: всего])</f>
        <v>53</v>
      </c>
      <c r="W3" s="9">
        <f>SUMIF(Table1[Сентябрь 2018: В т.ч. новых],$A3,Table1[Октябрь 2018: В т.ч. новых])</f>
        <v>0</v>
      </c>
      <c r="X3" s="9">
        <f>SUMIF(Table1[Октябрь 2018: всего],$A3,Table1[Ноябрь 2018: всего])</f>
        <v>53</v>
      </c>
      <c r="Y3" s="9">
        <f>SUMIF(Table1[Октябрь 2018: В т.ч. новых],$A3,Table1[Ноябрь 2018: В т.ч. новых])</f>
        <v>0</v>
      </c>
      <c r="Z3" s="9">
        <f>SUMIF(Table1[Ноябрь 2018: всего],$A3,Table1[Декабрь 2018: всего])</f>
        <v>53</v>
      </c>
      <c r="AA3" s="9">
        <f>SUMIF(Table1[Ноябрь 2018: В т.ч. новых],$A3,Table1[Декабрь 2018: В т.ч. новых])</f>
        <v>0</v>
      </c>
      <c r="AB3" s="9">
        <f>SUMIF(Table1[Декабрь 2018: всего],$A3,Table1[ИТОГО за год: ПЛАН])</f>
        <v>80</v>
      </c>
      <c r="AC3" s="9">
        <f>SUMIF(Table1[Декабрь 2018: В т.ч. новых],$A3,Table1[ИТОГО за год: ФАКТ])</f>
        <v>0</v>
      </c>
      <c r="AD3" s="9">
        <f>SUMIF(Table1[ИТОГО за год: ПЛАН],$A3,Table1[Итого за весь период реализации проекта])</f>
        <v>81</v>
      </c>
    </row>
    <row r="4" spans="1:30" x14ac:dyDescent="0.25">
      <c r="A4" s="8">
        <v>1.1000000000000001</v>
      </c>
      <c r="B4" s="8">
        <v>1.1000000000000001</v>
      </c>
      <c r="C4" s="10" t="s">
        <v>16</v>
      </c>
      <c r="D4" s="9">
        <f>SUMIF(Table1[№ п/п],$A4,Table1[Январь 2018: всего])</f>
        <v>127</v>
      </c>
      <c r="E4" s="9">
        <f>SUMIF(Table1[Показатель],$A4,Table1[Январь 2018: В т.ч. новых])</f>
        <v>0</v>
      </c>
      <c r="F4" s="9">
        <f>SUMIF(Table1[Январь 2018: всего],$A4,Table1[Февраль - Март 2018: всего])+Table3[[#This Row],[Март 2018: всего]]</f>
        <v>0</v>
      </c>
      <c r="G4" s="9">
        <f>SUMIF(Table1[Январь 2018: В т.ч. новых],$A4,Table1[Февраль - Март 2018: В т.ч. новых])+Table3[[#This Row],[Март 2018: В т.ч. новых]]</f>
        <v>0</v>
      </c>
      <c r="H4" s="9">
        <f>SUMIF(Table1[Февраль - Март 2018: всего],$A4,Table1[Март 2018: всего])</f>
        <v>0</v>
      </c>
      <c r="I4" s="9">
        <f>SUMIF(Table1[Февраль - Март 2018: В т.ч. новых],$A4,Table1[Март 2018: В т.ч. новых])</f>
        <v>0</v>
      </c>
      <c r="J4" s="9">
        <f>SUMIF(Table1[Март 2018: всего],$A4,Table1[Апрель 2018: всего])</f>
        <v>0</v>
      </c>
      <c r="K4" s="9">
        <f>SUMIF(Table1[Март 2018: В т.ч. новых],$A4,Table1[Апрель 2018: В т.ч. новых])</f>
        <v>0</v>
      </c>
      <c r="L4" s="9">
        <f>SUMIF(Table1[Апрель 2018: всего],$A4,Table1[Май 2018: всего])</f>
        <v>0</v>
      </c>
      <c r="M4" s="9">
        <f>SUMIF(Table1[Апрель 2018: В т.ч. новых],$A4,Table1[Май 2018: В т.ч. новых])</f>
        <v>0</v>
      </c>
      <c r="N4" s="9">
        <f>SUMIF(Table1[Май 2018: всего],$A4,Table1[Июнь 2018: всего])</f>
        <v>0</v>
      </c>
      <c r="O4" s="9">
        <f>SUMIF(Table1[Май 2018: В т.ч. новых],$A4,Table1[Июнь 2018: В т.ч. новых])</f>
        <v>0</v>
      </c>
      <c r="P4" s="9">
        <f>SUMIF(Table1[Июнь 2018: всего],$A4,Table1[Июль 2018: всего])</f>
        <v>0</v>
      </c>
      <c r="Q4" s="9">
        <f>SUMIF(Table1[Июнь 2018: В т.ч. новых],$A4,Table1[Июль 2018: В т.ч. новых])</f>
        <v>0</v>
      </c>
      <c r="R4" s="9">
        <f>SUMIF(Table1[Июль 2018: всего],$A4,Table1[Август 2018: всего])</f>
        <v>0</v>
      </c>
      <c r="S4" s="9">
        <f>SUMIF(Table1[Июль 2018: В т.ч. новых],$A4,Table1[Август 2018: В т.ч. новых])</f>
        <v>0</v>
      </c>
      <c r="T4" s="9">
        <f>SUMIF(Table1[Август 2018: всего],$A4,Table1[Сентябрь 2018: всего])</f>
        <v>0</v>
      </c>
      <c r="U4" s="9">
        <f>SUMIF(Table1[Август 2018: В т.ч. новых],$A4,Table1[Сентябрь 2018: В т.ч. новых])</f>
        <v>0</v>
      </c>
      <c r="V4" s="9">
        <f>SUMIF(Table1[Сентябрь 2018: всего],$A4,Table1[Октябрь 2018: всего])</f>
        <v>0</v>
      </c>
      <c r="W4" s="9">
        <f>SUMIF(Table1[Сентябрь 2018: В т.ч. новых],$A4,Table1[Октябрь 2018: В т.ч. новых])</f>
        <v>0</v>
      </c>
      <c r="X4" s="9">
        <f>SUMIF(Table1[Октябрь 2018: всего],$A4,Table1[Ноябрь 2018: всего])</f>
        <v>0</v>
      </c>
      <c r="Y4" s="9">
        <f>SUMIF(Table1[Октябрь 2018: В т.ч. новых],$A4,Table1[Ноябрь 2018: В т.ч. новых])</f>
        <v>0</v>
      </c>
      <c r="Z4" s="9">
        <f>SUMIF(Table1[Ноябрь 2018: всего],$A4,Table1[Декабрь 2018: всего])</f>
        <v>0</v>
      </c>
      <c r="AA4" s="9">
        <f>SUMIF(Table1[Ноябрь 2018: В т.ч. новых],$A4,Table1[Декабрь 2018: В т.ч. новых])</f>
        <v>0</v>
      </c>
      <c r="AB4" s="9">
        <f>SUMIF(Table1[Декабрь 2018: всего],$A4,Table1[ИТОГО за год: ПЛАН])</f>
        <v>0</v>
      </c>
      <c r="AC4" s="9">
        <f>SUMIF(Table1[Декабрь 2018: В т.ч. новых],$A4,Table1[ИТОГО за год: ФАКТ])</f>
        <v>0</v>
      </c>
      <c r="AD4" s="9">
        <f>SUMIF(Table1[ИТОГО за год: ПЛАН],$A4,Table1[Итого за весь период реализации проекта])</f>
        <v>0</v>
      </c>
    </row>
    <row r="5" spans="1:30" x14ac:dyDescent="0.25">
      <c r="A5" s="8">
        <v>1.2</v>
      </c>
      <c r="B5" s="8">
        <v>1.2</v>
      </c>
      <c r="C5" s="10" t="s">
        <v>18</v>
      </c>
      <c r="D5" s="9">
        <f>SUMIF(Table1[№ п/п],$A5,Table1[Январь 2018: всего])</f>
        <v>0</v>
      </c>
      <c r="E5" s="9">
        <f>SUMIF(Table1[Показатель],$A5,Table1[Январь 2018: В т.ч. новых])</f>
        <v>0</v>
      </c>
      <c r="F5" s="9">
        <f>SUMIF(Table1[Январь 2018: всего],$A5,Table1[Февраль - Март 2018: всего])+Table3[[#This Row],[Март 2018: всего]]</f>
        <v>0</v>
      </c>
      <c r="G5" s="9">
        <f>SUMIF(Table1[Январь 2018: В т.ч. новых],$A5,Table1[Февраль - Март 2018: В т.ч. новых])+Table3[[#This Row],[Март 2018: В т.ч. новых]]</f>
        <v>0</v>
      </c>
      <c r="H5" s="9">
        <f>SUMIF(Table1[Февраль - Март 2018: всего],$A5,Table1[Март 2018: всего])</f>
        <v>0</v>
      </c>
      <c r="I5" s="9">
        <f>SUMIF(Table1[Февраль - Март 2018: В т.ч. новых],$A5,Table1[Март 2018: В т.ч. новых])</f>
        <v>0</v>
      </c>
      <c r="J5" s="9">
        <f>SUMIF(Table1[Март 2018: всего],$A5,Table1[Апрель 2018: всего])</f>
        <v>0</v>
      </c>
      <c r="K5" s="9">
        <f>SUMIF(Table1[Март 2018: В т.ч. новых],$A5,Table1[Апрель 2018: В т.ч. новых])</f>
        <v>0</v>
      </c>
      <c r="L5" s="9">
        <f>SUMIF(Table1[Апрель 2018: всего],$A5,Table1[Май 2018: всего])</f>
        <v>0</v>
      </c>
      <c r="M5" s="9">
        <f>SUMIF(Table1[Апрель 2018: В т.ч. новых],$A5,Table1[Май 2018: В т.ч. новых])</f>
        <v>0</v>
      </c>
      <c r="N5" s="9">
        <f>SUMIF(Table1[Май 2018: всего],$A5,Table1[Июнь 2018: всего])</f>
        <v>0</v>
      </c>
      <c r="O5" s="9">
        <f>SUMIF(Table1[Май 2018: В т.ч. новых],$A5,Table1[Июнь 2018: В т.ч. новых])</f>
        <v>0</v>
      </c>
      <c r="P5" s="9">
        <f>SUMIF(Table1[Июнь 2018: всего],$A5,Table1[Июль 2018: всего])</f>
        <v>0</v>
      </c>
      <c r="Q5" s="9">
        <f>SUMIF(Table1[Июнь 2018: В т.ч. новых],$A5,Table1[Июль 2018: В т.ч. новых])</f>
        <v>0</v>
      </c>
      <c r="R5" s="9">
        <f>SUMIF(Table1[Июль 2018: всего],$A5,Table1[Август 2018: всего])</f>
        <v>0</v>
      </c>
      <c r="S5" s="9">
        <f>SUMIF(Table1[Июль 2018: В т.ч. новых],$A5,Table1[Август 2018: В т.ч. новых])</f>
        <v>0</v>
      </c>
      <c r="T5" s="9">
        <f>SUMIF(Table1[Август 2018: всего],$A5,Table1[Сентябрь 2018: всего])</f>
        <v>0</v>
      </c>
      <c r="U5" s="9">
        <f>SUMIF(Table1[Август 2018: В т.ч. новых],$A5,Table1[Сентябрь 2018: В т.ч. новых])</f>
        <v>0</v>
      </c>
      <c r="V5" s="9">
        <f>SUMIF(Table1[Сентябрь 2018: всего],$A5,Table1[Октябрь 2018: всего])</f>
        <v>0</v>
      </c>
      <c r="W5" s="9">
        <f>SUMIF(Table1[Сентябрь 2018: В т.ч. новых],$A5,Table1[Октябрь 2018: В т.ч. новых])</f>
        <v>0</v>
      </c>
      <c r="X5" s="9">
        <f>SUMIF(Table1[Октябрь 2018: всего],$A5,Table1[Ноябрь 2018: всего])</f>
        <v>0</v>
      </c>
      <c r="Y5" s="9">
        <f>SUMIF(Table1[Октябрь 2018: В т.ч. новых],$A5,Table1[Ноябрь 2018: В т.ч. новых])</f>
        <v>0</v>
      </c>
      <c r="Z5" s="9">
        <f>SUMIF(Table1[Ноябрь 2018: всего],$A5,Table1[Декабрь 2018: всего])</f>
        <v>0</v>
      </c>
      <c r="AA5" s="9">
        <f>SUMIF(Table1[Ноябрь 2018: В т.ч. новых],$A5,Table1[Декабрь 2018: В т.ч. новых])</f>
        <v>0</v>
      </c>
      <c r="AB5" s="9">
        <f>SUMIF(Table1[Декабрь 2018: всего],$A5,Table1[ИТОГО за год: ПЛАН])</f>
        <v>0</v>
      </c>
      <c r="AC5" s="9">
        <f>SUMIF(Table1[Декабрь 2018: В т.ч. новых],$A5,Table1[ИТОГО за год: ФАКТ])</f>
        <v>0</v>
      </c>
      <c r="AD5" s="9">
        <f>SUMIF(Table1[ИТОГО за год: ПЛАН],$A5,Table1[Итого за весь период реализации проекта])</f>
        <v>0</v>
      </c>
    </row>
    <row r="6" spans="1:30" x14ac:dyDescent="0.25">
      <c r="A6" s="8">
        <v>1.3</v>
      </c>
      <c r="B6" s="8">
        <v>1.3</v>
      </c>
      <c r="C6" s="10" t="s">
        <v>20</v>
      </c>
      <c r="D6" s="9">
        <f>SUMIF(Table1[№ п/п],$A6,Table1[Январь 2018: всего])</f>
        <v>205</v>
      </c>
      <c r="E6" s="9">
        <f>SUMIF(Table1[Показатель],$A6,Table1[Январь 2018: В т.ч. новых])</f>
        <v>0</v>
      </c>
      <c r="F6" s="9">
        <f>SUMIF(Table1[Январь 2018: всего],$A6,Table1[Февраль - Март 2018: всего])+Table3[[#This Row],[Март 2018: всего]]</f>
        <v>0</v>
      </c>
      <c r="G6" s="9">
        <f>SUMIF(Table1[Январь 2018: В т.ч. новых],$A6,Table1[Февраль - Март 2018: В т.ч. новых])+Table3[[#This Row],[Март 2018: В т.ч. новых]]</f>
        <v>0</v>
      </c>
      <c r="H6" s="9">
        <f>SUMIF(Table1[Февраль - Март 2018: всего],$A6,Table1[Март 2018: всего])</f>
        <v>0</v>
      </c>
      <c r="I6" s="9">
        <f>SUMIF(Table1[Февраль - Март 2018: В т.ч. новых],$A6,Table1[Март 2018: В т.ч. новых])</f>
        <v>0</v>
      </c>
      <c r="J6" s="9">
        <f>SUMIF(Table1[Март 2018: всего],$A6,Table1[Апрель 2018: всего])</f>
        <v>0</v>
      </c>
      <c r="K6" s="9">
        <f>SUMIF(Table1[Март 2018: В т.ч. новых],$A6,Table1[Апрель 2018: В т.ч. новых])</f>
        <v>0</v>
      </c>
      <c r="L6" s="9">
        <f>SUMIF(Table1[Апрель 2018: всего],$A6,Table1[Май 2018: всего])</f>
        <v>0</v>
      </c>
      <c r="M6" s="9">
        <f>SUMIF(Table1[Апрель 2018: В т.ч. новых],$A6,Table1[Май 2018: В т.ч. новых])</f>
        <v>0</v>
      </c>
      <c r="N6" s="9">
        <f>SUMIF(Table1[Май 2018: всего],$A6,Table1[Июнь 2018: всего])</f>
        <v>0</v>
      </c>
      <c r="O6" s="9">
        <f>SUMIF(Table1[Май 2018: В т.ч. новых],$A6,Table1[Июнь 2018: В т.ч. новых])</f>
        <v>0</v>
      </c>
      <c r="P6" s="9">
        <f>SUMIF(Table1[Июнь 2018: всего],$A6,Table1[Июль 2018: всего])</f>
        <v>0</v>
      </c>
      <c r="Q6" s="9">
        <f>SUMIF(Table1[Июнь 2018: В т.ч. новых],$A6,Table1[Июль 2018: В т.ч. новых])</f>
        <v>0</v>
      </c>
      <c r="R6" s="9">
        <f>SUMIF(Table1[Июль 2018: всего],$A6,Table1[Август 2018: всего])</f>
        <v>0</v>
      </c>
      <c r="S6" s="9">
        <f>SUMIF(Table1[Июль 2018: В т.ч. новых],$A6,Table1[Август 2018: В т.ч. новых])</f>
        <v>0</v>
      </c>
      <c r="T6" s="9">
        <f>SUMIF(Table1[Август 2018: всего],$A6,Table1[Сентябрь 2018: всего])</f>
        <v>0</v>
      </c>
      <c r="U6" s="9">
        <f>SUMIF(Table1[Август 2018: В т.ч. новых],$A6,Table1[Сентябрь 2018: В т.ч. новых])</f>
        <v>0</v>
      </c>
      <c r="V6" s="9">
        <f>SUMIF(Table1[Сентябрь 2018: всего],$A6,Table1[Октябрь 2018: всего])</f>
        <v>0</v>
      </c>
      <c r="W6" s="9">
        <f>SUMIF(Table1[Сентябрь 2018: В т.ч. новых],$A6,Table1[Октябрь 2018: В т.ч. новых])</f>
        <v>0</v>
      </c>
      <c r="X6" s="9">
        <f>SUMIF(Table1[Октябрь 2018: всего],$A6,Table1[Ноябрь 2018: всего])</f>
        <v>0</v>
      </c>
      <c r="Y6" s="9">
        <f>SUMIF(Table1[Октябрь 2018: В т.ч. новых],$A6,Table1[Ноябрь 2018: В т.ч. новых])</f>
        <v>0</v>
      </c>
      <c r="Z6" s="9">
        <f>SUMIF(Table1[Ноябрь 2018: всего],$A6,Table1[Декабрь 2018: всего])</f>
        <v>0</v>
      </c>
      <c r="AA6" s="9">
        <f>SUMIF(Table1[Ноябрь 2018: В т.ч. новых],$A6,Table1[Декабрь 2018: В т.ч. новых])</f>
        <v>0</v>
      </c>
      <c r="AB6" s="9">
        <f>SUMIF(Table1[Декабрь 2018: всего],$A6,Table1[ИТОГО за год: ПЛАН])</f>
        <v>0</v>
      </c>
      <c r="AC6" s="9">
        <f>SUMIF(Table1[Декабрь 2018: В т.ч. новых],$A6,Table1[ИТОГО за год: ФАКТ])</f>
        <v>0</v>
      </c>
      <c r="AD6" s="9">
        <f>SUMIF(Table1[ИТОГО за год: ПЛАН],$A6,Table1[Итого за весь период реализации проекта])</f>
        <v>0</v>
      </c>
    </row>
    <row r="7" spans="1:30" x14ac:dyDescent="0.25">
      <c r="A7" s="8">
        <v>2</v>
      </c>
      <c r="B7" s="8">
        <v>2</v>
      </c>
      <c r="C7" s="10" t="s">
        <v>21</v>
      </c>
      <c r="D7" s="9">
        <f>SUMIF(Table1[№ п/п],$A7,Table1[Январь 2018: всего])</f>
        <v>3</v>
      </c>
      <c r="E7" s="9">
        <f>SUMIF(Table1[Показатель],$A7,Table1[Январь 2018: В т.ч. новых])</f>
        <v>0</v>
      </c>
      <c r="F7" s="9">
        <f>SUMIF(Table1[Январь 2018: всего],$A7,Table1[Февраль - Март 2018: всего])+Table3[[#This Row],[Март 2018: всего]]</f>
        <v>19</v>
      </c>
      <c r="G7" s="9">
        <f>SUMIF(Table1[Январь 2018: В т.ч. новых],$A7,Table1[Февраль - Март 2018: В т.ч. новых])+Table3[[#This Row],[Март 2018: В т.ч. новых]]</f>
        <v>143</v>
      </c>
      <c r="H7" s="9">
        <f>SUMIF(Table1[Февраль - Март 2018: всего],$A7,Table1[Март 2018: всего])</f>
        <v>14</v>
      </c>
      <c r="I7" s="9">
        <f>SUMIF(Table1[Февраль - Март 2018: В т.ч. новых],$A7,Table1[Март 2018: В т.ч. новых])</f>
        <v>133</v>
      </c>
      <c r="J7" s="9">
        <f>SUMIF(Table1[Март 2018: всего],$A7,Table1[Апрель 2018: всего])</f>
        <v>11</v>
      </c>
      <c r="K7" s="9">
        <f>SUMIF(Table1[Март 2018: В т.ч. новых],$A7,Table1[Апрель 2018: В т.ч. новых])</f>
        <v>55</v>
      </c>
      <c r="L7" s="9">
        <f>SUMIF(Table1[Апрель 2018: всего],$A7,Table1[Май 2018: всего])</f>
        <v>117</v>
      </c>
      <c r="M7" s="9">
        <f>SUMIF(Table1[Апрель 2018: В т.ч. новых],$A7,Table1[Май 2018: В т.ч. новых])</f>
        <v>165</v>
      </c>
      <c r="N7" s="9">
        <f>SUMIF(Table1[Май 2018: всего],$A7,Table1[Июнь 2018: всего])</f>
        <v>72</v>
      </c>
      <c r="O7" s="9">
        <f>SUMIF(Table1[Май 2018: В т.ч. новых],$A7,Table1[Июнь 2018: В т.ч. новых])</f>
        <v>59</v>
      </c>
      <c r="P7" s="9">
        <f>SUMIF(Table1[Июнь 2018: всего],$A7,Table1[Июль 2018: всего])</f>
        <v>98</v>
      </c>
      <c r="Q7" s="9">
        <f>SUMIF(Table1[Июнь 2018: В т.ч. новых],$A7,Table1[Июль 2018: В т.ч. новых])</f>
        <v>0</v>
      </c>
      <c r="R7" s="9">
        <f>SUMIF(Table1[Июль 2018: всего],$A7,Table1[Август 2018: всего])</f>
        <v>100</v>
      </c>
      <c r="S7" s="9">
        <f>SUMIF(Table1[Июль 2018: В т.ч. новых],$A7,Table1[Август 2018: В т.ч. новых])</f>
        <v>0</v>
      </c>
      <c r="T7" s="9">
        <f>SUMIF(Table1[Август 2018: всего],$A7,Table1[Сентябрь 2018: всего])</f>
        <v>100</v>
      </c>
      <c r="U7" s="9">
        <f>SUMIF(Table1[Август 2018: В т.ч. новых],$A7,Table1[Сентябрь 2018: В т.ч. новых])</f>
        <v>0</v>
      </c>
      <c r="V7" s="9">
        <f>SUMIF(Table1[Сентябрь 2018: всего],$A7,Table1[Октябрь 2018: всего])</f>
        <v>100</v>
      </c>
      <c r="W7" s="9">
        <f>SUMIF(Table1[Сентябрь 2018: В т.ч. новых],$A7,Table1[Октябрь 2018: В т.ч. новых])</f>
        <v>0</v>
      </c>
      <c r="X7" s="9">
        <f>SUMIF(Table1[Октябрь 2018: всего],$A7,Table1[Ноябрь 2018: всего])</f>
        <v>100</v>
      </c>
      <c r="Y7" s="9">
        <f>SUMIF(Table1[Октябрь 2018: В т.ч. новых],$A7,Table1[Ноябрь 2018: В т.ч. новых])</f>
        <v>0</v>
      </c>
      <c r="Z7" s="9">
        <f>SUMIF(Table1[Ноябрь 2018: всего],$A7,Table1[Декабрь 2018: всего])</f>
        <v>100</v>
      </c>
      <c r="AA7" s="9">
        <f>SUMIF(Table1[Ноябрь 2018: В т.ч. новых],$A7,Table1[Декабрь 2018: В т.ч. новых])</f>
        <v>0</v>
      </c>
      <c r="AB7" s="9">
        <f>SUMIF(Table1[Декабрь 2018: всего],$A7,Table1[ИТОГО за год: ПЛАН])</f>
        <v>279</v>
      </c>
      <c r="AC7" s="9">
        <f>SUMIF(Table1[Декабрь 2018: В т.ч. новых],$A7,Table1[ИТОГО за год: ФАКТ])</f>
        <v>0</v>
      </c>
      <c r="AD7" s="9">
        <f>SUMIF(Table1[ИТОГО за год: ПЛАН],$A7,Table1[Итого за весь период реализации проекта])</f>
        <v>234</v>
      </c>
    </row>
    <row r="8" spans="1:30" x14ac:dyDescent="0.25">
      <c r="A8" s="8">
        <v>2.1</v>
      </c>
      <c r="B8" s="8">
        <v>2.1</v>
      </c>
      <c r="C8" s="10" t="s">
        <v>16</v>
      </c>
      <c r="D8" s="9">
        <f>SUMIF(Table1[№ п/п],$A8,Table1[Январь 2018: всего])</f>
        <v>0</v>
      </c>
      <c r="E8" s="9">
        <f>SUMIF(Table1[Показатель],$A8,Table1[Январь 2018: В т.ч. новых])</f>
        <v>0</v>
      </c>
      <c r="F8" s="9">
        <f>SUMIF(Table1[Январь 2018: всего],$A8,Table1[Февраль - Март 2018: всего])+Table3[[#This Row],[Март 2018: всего]]</f>
        <v>0</v>
      </c>
      <c r="G8" s="9">
        <f>SUMIF(Table1[Январь 2018: В т.ч. новых],$A8,Table1[Февраль - Март 2018: В т.ч. новых])+Table3[[#This Row],[Март 2018: В т.ч. новых]]</f>
        <v>0</v>
      </c>
      <c r="H8" s="9">
        <f>SUMIF(Table1[Февраль - Март 2018: всего],$A8,Table1[Март 2018: всего])</f>
        <v>0</v>
      </c>
      <c r="I8" s="9">
        <f>SUMIF(Table1[Февраль - Март 2018: В т.ч. новых],$A8,Table1[Март 2018: В т.ч. новых])</f>
        <v>0</v>
      </c>
      <c r="J8" s="9">
        <f>SUMIF(Table1[Март 2018: всего],$A8,Table1[Апрель 2018: всего])</f>
        <v>0</v>
      </c>
      <c r="K8" s="9">
        <f>SUMIF(Table1[Март 2018: В т.ч. новых],$A8,Table1[Апрель 2018: В т.ч. новых])</f>
        <v>0</v>
      </c>
      <c r="L8" s="9">
        <f>SUMIF(Table1[Апрель 2018: всего],$A8,Table1[Май 2018: всего])</f>
        <v>0</v>
      </c>
      <c r="M8" s="9">
        <f>SUMIF(Table1[Апрель 2018: В т.ч. новых],$A8,Table1[Май 2018: В т.ч. новых])</f>
        <v>0</v>
      </c>
      <c r="N8" s="9">
        <f>SUMIF(Table1[Май 2018: всего],$A8,Table1[Июнь 2018: всего])</f>
        <v>0</v>
      </c>
      <c r="O8" s="9">
        <f>SUMIF(Table1[Май 2018: В т.ч. новых],$A8,Table1[Июнь 2018: В т.ч. новых])</f>
        <v>0</v>
      </c>
      <c r="P8" s="9">
        <f>SUMIF(Table1[Июнь 2018: всего],$A8,Table1[Июль 2018: всего])</f>
        <v>0</v>
      </c>
      <c r="Q8" s="9">
        <f>SUMIF(Table1[Июнь 2018: В т.ч. новых],$A8,Table1[Июль 2018: В т.ч. новых])</f>
        <v>0</v>
      </c>
      <c r="R8" s="9">
        <f>SUMIF(Table1[Июль 2018: всего],$A8,Table1[Август 2018: всего])</f>
        <v>0</v>
      </c>
      <c r="S8" s="9">
        <f>SUMIF(Table1[Июль 2018: В т.ч. новых],$A8,Table1[Август 2018: В т.ч. новых])</f>
        <v>0</v>
      </c>
      <c r="T8" s="9">
        <f>SUMIF(Table1[Август 2018: всего],$A8,Table1[Сентябрь 2018: всего])</f>
        <v>0</v>
      </c>
      <c r="U8" s="9">
        <f>SUMIF(Table1[Август 2018: В т.ч. новых],$A8,Table1[Сентябрь 2018: В т.ч. новых])</f>
        <v>0</v>
      </c>
      <c r="V8" s="9">
        <f>SUMIF(Table1[Сентябрь 2018: всего],$A8,Table1[Октябрь 2018: всего])</f>
        <v>0</v>
      </c>
      <c r="W8" s="9">
        <f>SUMIF(Table1[Сентябрь 2018: В т.ч. новых],$A8,Table1[Октябрь 2018: В т.ч. новых])</f>
        <v>0</v>
      </c>
      <c r="X8" s="9">
        <f>SUMIF(Table1[Октябрь 2018: всего],$A8,Table1[Ноябрь 2018: всего])</f>
        <v>0</v>
      </c>
      <c r="Y8" s="9">
        <f>SUMIF(Table1[Октябрь 2018: В т.ч. новых],$A8,Table1[Ноябрь 2018: В т.ч. новых])</f>
        <v>0</v>
      </c>
      <c r="Z8" s="9">
        <f>SUMIF(Table1[Ноябрь 2018: всего],$A8,Table1[Декабрь 2018: всего])</f>
        <v>0</v>
      </c>
      <c r="AA8" s="9">
        <f>SUMIF(Table1[Ноябрь 2018: В т.ч. новых],$A8,Table1[Декабрь 2018: В т.ч. новых])</f>
        <v>0</v>
      </c>
      <c r="AB8" s="9">
        <f>SUMIF(Table1[Декабрь 2018: всего],$A8,Table1[ИТОГО за год: ПЛАН])</f>
        <v>0</v>
      </c>
      <c r="AC8" s="9">
        <f>SUMIF(Table1[Декабрь 2018: В т.ч. новых],$A8,Table1[ИТОГО за год: ФАКТ])</f>
        <v>0</v>
      </c>
      <c r="AD8" s="9">
        <f>SUMIF(Table1[ИТОГО за год: ПЛАН],$A8,Table1[Итого за весь период реализации проекта])</f>
        <v>0</v>
      </c>
    </row>
    <row r="9" spans="1:30" x14ac:dyDescent="0.25">
      <c r="A9" s="8">
        <v>2.2000000000000002</v>
      </c>
      <c r="B9" s="8">
        <v>2.2000000000000002</v>
      </c>
      <c r="C9" s="10" t="s">
        <v>20</v>
      </c>
      <c r="D9" s="9">
        <f>SUMIF(Table1[№ п/п],$A9,Table1[Январь 2018: всего])</f>
        <v>0</v>
      </c>
      <c r="E9" s="9">
        <f>SUMIF(Table1[Показатель],$A9,Table1[Январь 2018: В т.ч. новых])</f>
        <v>0</v>
      </c>
      <c r="F9" s="9">
        <f>SUMIF(Table1[Январь 2018: всего],$A9,Table1[Февраль - Март 2018: всего])+Table3[[#This Row],[Март 2018: всего]]</f>
        <v>0</v>
      </c>
      <c r="G9" s="9">
        <f>SUMIF(Table1[Январь 2018: В т.ч. новых],$A9,Table1[Февраль - Март 2018: В т.ч. новых])+Table3[[#This Row],[Март 2018: В т.ч. новых]]</f>
        <v>0</v>
      </c>
      <c r="H9" s="9">
        <f>SUMIF(Table1[Февраль - Март 2018: всего],$A9,Table1[Март 2018: всего])</f>
        <v>0</v>
      </c>
      <c r="I9" s="9">
        <f>SUMIF(Table1[Февраль - Март 2018: В т.ч. новых],$A9,Table1[Март 2018: В т.ч. новых])</f>
        <v>0</v>
      </c>
      <c r="J9" s="9">
        <f>SUMIF(Table1[Март 2018: всего],$A9,Table1[Апрель 2018: всего])</f>
        <v>0</v>
      </c>
      <c r="K9" s="9">
        <f>SUMIF(Table1[Март 2018: В т.ч. новых],$A9,Table1[Апрель 2018: В т.ч. новых])</f>
        <v>0</v>
      </c>
      <c r="L9" s="9">
        <f>SUMIF(Table1[Апрель 2018: всего],$A9,Table1[Май 2018: всего])</f>
        <v>0</v>
      </c>
      <c r="M9" s="9">
        <f>SUMIF(Table1[Апрель 2018: В т.ч. новых],$A9,Table1[Май 2018: В т.ч. новых])</f>
        <v>0</v>
      </c>
      <c r="N9" s="9">
        <f>SUMIF(Table1[Май 2018: всего],$A9,Table1[Июнь 2018: всего])</f>
        <v>0</v>
      </c>
      <c r="O9" s="9">
        <f>SUMIF(Table1[Май 2018: В т.ч. новых],$A9,Table1[Июнь 2018: В т.ч. новых])</f>
        <v>0</v>
      </c>
      <c r="P9" s="9">
        <f>SUMIF(Table1[Июнь 2018: всего],$A9,Table1[Июль 2018: всего])</f>
        <v>0</v>
      </c>
      <c r="Q9" s="9">
        <f>SUMIF(Table1[Июнь 2018: В т.ч. новых],$A9,Table1[Июль 2018: В т.ч. новых])</f>
        <v>0</v>
      </c>
      <c r="R9" s="9">
        <f>SUMIF(Table1[Июль 2018: всего],$A9,Table1[Август 2018: всего])</f>
        <v>0</v>
      </c>
      <c r="S9" s="9">
        <f>SUMIF(Table1[Июль 2018: В т.ч. новых],$A9,Table1[Август 2018: В т.ч. новых])</f>
        <v>0</v>
      </c>
      <c r="T9" s="9">
        <f>SUMIF(Table1[Август 2018: всего],$A9,Table1[Сентябрь 2018: всего])</f>
        <v>0</v>
      </c>
      <c r="U9" s="9">
        <f>SUMIF(Table1[Август 2018: В т.ч. новых],$A9,Table1[Сентябрь 2018: В т.ч. новых])</f>
        <v>0</v>
      </c>
      <c r="V9" s="9">
        <f>SUMIF(Table1[Сентябрь 2018: всего],$A9,Table1[Октябрь 2018: всего])</f>
        <v>0</v>
      </c>
      <c r="W9" s="9">
        <f>SUMIF(Table1[Сентябрь 2018: В т.ч. новых],$A9,Table1[Октябрь 2018: В т.ч. новых])</f>
        <v>0</v>
      </c>
      <c r="X9" s="9">
        <f>SUMIF(Table1[Октябрь 2018: всего],$A9,Table1[Ноябрь 2018: всего])</f>
        <v>0</v>
      </c>
      <c r="Y9" s="9">
        <f>SUMIF(Table1[Октябрь 2018: В т.ч. новых],$A9,Table1[Ноябрь 2018: В т.ч. новых])</f>
        <v>0</v>
      </c>
      <c r="Z9" s="9">
        <f>SUMIF(Table1[Ноябрь 2018: всего],$A9,Table1[Декабрь 2018: всего])</f>
        <v>0</v>
      </c>
      <c r="AA9" s="9">
        <f>SUMIF(Table1[Ноябрь 2018: В т.ч. новых],$A9,Table1[Декабрь 2018: В т.ч. новых])</f>
        <v>0</v>
      </c>
      <c r="AB9" s="9">
        <f>SUMIF(Table1[Декабрь 2018: всего],$A9,Table1[ИТОГО за год: ПЛАН])</f>
        <v>0</v>
      </c>
      <c r="AC9" s="9">
        <f>SUMIF(Table1[Декабрь 2018: В т.ч. новых],$A9,Table1[ИТОГО за год: ФАКТ])</f>
        <v>0</v>
      </c>
      <c r="AD9" s="9">
        <f>SUMIF(Table1[ИТОГО за год: ПЛАН],$A9,Table1[Итого за весь период реализации проекта])</f>
        <v>0</v>
      </c>
    </row>
    <row r="10" spans="1:30" ht="22.5" x14ac:dyDescent="0.25">
      <c r="A10" s="8">
        <v>3</v>
      </c>
      <c r="B10" s="8">
        <v>3</v>
      </c>
      <c r="C10" s="10" t="s">
        <v>24</v>
      </c>
      <c r="D10" s="9">
        <f>SUMIF(Table1[№ п/п],$A10,Table1[Январь 2018: всего])</f>
        <v>0</v>
      </c>
      <c r="E10" s="9">
        <f>SUMIF(Table1[Показатель],$A10,Table1[Январь 2018: В т.ч. новых])</f>
        <v>0</v>
      </c>
      <c r="F10" s="9">
        <f>SUMIF(Table1[Январь 2018: всего],$A10,Table1[Февраль - Март 2018: всего])+Table3[[#This Row],[Март 2018: всего]]</f>
        <v>28</v>
      </c>
      <c r="G10" s="9">
        <f>SUMIF(Table1[Январь 2018: В т.ч. новых],$A10,Table1[Февраль - Март 2018: В т.ч. новых])+Table3[[#This Row],[Март 2018: В т.ч. новых]]</f>
        <v>165</v>
      </c>
      <c r="H10" s="9">
        <f>SUMIF(Table1[Февраль - Март 2018: всего],$A10,Table1[Март 2018: всего])</f>
        <v>20</v>
      </c>
      <c r="I10" s="9">
        <f>SUMIF(Table1[Февраль - Март 2018: В т.ч. новых],$A10,Table1[Март 2018: В т.ч. новых])</f>
        <v>156</v>
      </c>
      <c r="J10" s="9">
        <f>SUMIF(Table1[Март 2018: всего],$A10,Table1[Апрель 2018: всего])</f>
        <v>13</v>
      </c>
      <c r="K10" s="9">
        <f>SUMIF(Table1[Март 2018: В т.ч. новых],$A10,Table1[Апрель 2018: В т.ч. новых])</f>
        <v>94</v>
      </c>
      <c r="L10" s="9">
        <f>SUMIF(Table1[Апрель 2018: всего],$A10,Table1[Май 2018: всего])</f>
        <v>125</v>
      </c>
      <c r="M10" s="9">
        <f>SUMIF(Table1[Апрель 2018: В т.ч. новых],$A10,Table1[Май 2018: В т.ч. новых])</f>
        <v>107</v>
      </c>
      <c r="N10" s="9">
        <f>SUMIF(Table1[Май 2018: всего],$A10,Table1[Июнь 2018: всего])</f>
        <v>103</v>
      </c>
      <c r="O10" s="9">
        <f>SUMIF(Table1[Май 2018: В т.ч. новых],$A10,Table1[Июнь 2018: В т.ч. новых])</f>
        <v>99</v>
      </c>
      <c r="P10" s="9">
        <f>SUMIF(Table1[Июнь 2018: всего],$A10,Table1[Июль 2018: всего])</f>
        <v>91</v>
      </c>
      <c r="Q10" s="9">
        <f>SUMIF(Table1[Июнь 2018: В т.ч. новых],$A10,Table1[Июль 2018: В т.ч. новых])</f>
        <v>0</v>
      </c>
      <c r="R10" s="9">
        <f>SUMIF(Table1[Июль 2018: всего],$A10,Table1[Август 2018: всего])</f>
        <v>90</v>
      </c>
      <c r="S10" s="9">
        <f>SUMIF(Table1[Июль 2018: В т.ч. новых],$A10,Table1[Август 2018: В т.ч. новых])</f>
        <v>0</v>
      </c>
      <c r="T10" s="9">
        <f>SUMIF(Table1[Август 2018: всего],$A10,Table1[Сентябрь 2018: всего])</f>
        <v>90</v>
      </c>
      <c r="U10" s="9">
        <f>SUMIF(Table1[Август 2018: В т.ч. новых],$A10,Table1[Сентябрь 2018: В т.ч. новых])</f>
        <v>0</v>
      </c>
      <c r="V10" s="9">
        <f>SUMIF(Table1[Сентябрь 2018: всего],$A10,Table1[Октябрь 2018: всего])</f>
        <v>90</v>
      </c>
      <c r="W10" s="9">
        <f>SUMIF(Table1[Сентябрь 2018: В т.ч. новых],$A10,Table1[Октябрь 2018: В т.ч. новых])</f>
        <v>0</v>
      </c>
      <c r="X10" s="9">
        <f>SUMIF(Table1[Октябрь 2018: всего],$A10,Table1[Ноябрь 2018: всего])</f>
        <v>90</v>
      </c>
      <c r="Y10" s="9">
        <f>SUMIF(Table1[Октябрь 2018: В т.ч. новых],$A10,Table1[Ноябрь 2018: В т.ч. новых])</f>
        <v>0</v>
      </c>
      <c r="Z10" s="9">
        <f>SUMIF(Table1[Ноябрь 2018: всего],$A10,Table1[Декабрь 2018: всего])</f>
        <v>90</v>
      </c>
      <c r="AA10" s="9">
        <f>SUMIF(Table1[Ноябрь 2018: В т.ч. новых],$A10,Table1[Декабрь 2018: В т.ч. новых])</f>
        <v>0</v>
      </c>
      <c r="AB10" s="9">
        <f>SUMIF(Table1[Декабрь 2018: всего],$A10,Table1[ИТОГО за год: ПЛАН])</f>
        <v>310</v>
      </c>
      <c r="AC10" s="9">
        <f>SUMIF(Table1[Декабрь 2018: В т.ч. новых],$A10,Table1[ИТОГО за год: ФАКТ])</f>
        <v>0</v>
      </c>
      <c r="AD10" s="9">
        <f>SUMIF(Table1[ИТОГО за год: ПЛАН],$A10,Table1[Итого за весь период реализации проекта])</f>
        <v>92</v>
      </c>
    </row>
    <row r="11" spans="1:30" x14ac:dyDescent="0.25">
      <c r="A11" s="8">
        <v>3.1</v>
      </c>
      <c r="B11" s="8">
        <v>3.1</v>
      </c>
      <c r="C11" s="10" t="s">
        <v>16</v>
      </c>
      <c r="D11" s="9">
        <f>SUMIF(Table1[№ п/п],$A11,Table1[Январь 2018: всего])</f>
        <v>0</v>
      </c>
      <c r="E11" s="9">
        <f>SUMIF(Table1[Показатель],$A11,Table1[Январь 2018: В т.ч. новых])</f>
        <v>0</v>
      </c>
      <c r="F11" s="9">
        <f>SUMIF(Table1[Январь 2018: всего],$A11,Table1[Февраль - Март 2018: всего])+Table3[[#This Row],[Март 2018: всего]]</f>
        <v>0</v>
      </c>
      <c r="G11" s="9">
        <f>SUMIF(Table1[Январь 2018: В т.ч. новых],$A11,Table1[Февраль - Март 2018: В т.ч. новых])+Table3[[#This Row],[Март 2018: В т.ч. новых]]</f>
        <v>0</v>
      </c>
      <c r="H11" s="9">
        <f>SUMIF(Table1[Февраль - Март 2018: всего],$A11,Table1[Март 2018: всего])</f>
        <v>0</v>
      </c>
      <c r="I11" s="9">
        <f>SUMIF(Table1[Февраль - Март 2018: В т.ч. новых],$A11,Table1[Март 2018: В т.ч. новых])</f>
        <v>0</v>
      </c>
      <c r="J11" s="9">
        <f>SUMIF(Table1[Март 2018: всего],$A11,Table1[Апрель 2018: всего])</f>
        <v>0</v>
      </c>
      <c r="K11" s="9">
        <f>SUMIF(Table1[Март 2018: В т.ч. новых],$A11,Table1[Апрель 2018: В т.ч. новых])</f>
        <v>0</v>
      </c>
      <c r="L11" s="9">
        <f>SUMIF(Table1[Апрель 2018: всего],$A11,Table1[Май 2018: всего])</f>
        <v>0</v>
      </c>
      <c r="M11" s="9">
        <f>SUMIF(Table1[Апрель 2018: В т.ч. новых],$A11,Table1[Май 2018: В т.ч. новых])</f>
        <v>0</v>
      </c>
      <c r="N11" s="9">
        <f>SUMIF(Table1[Май 2018: всего],$A11,Table1[Июнь 2018: всего])</f>
        <v>0</v>
      </c>
      <c r="O11" s="9">
        <f>SUMIF(Table1[Май 2018: В т.ч. новых],$A11,Table1[Июнь 2018: В т.ч. новых])</f>
        <v>0</v>
      </c>
      <c r="P11" s="9">
        <f>SUMIF(Table1[Июнь 2018: всего],$A11,Table1[Июль 2018: всего])</f>
        <v>0</v>
      </c>
      <c r="Q11" s="9">
        <f>SUMIF(Table1[Июнь 2018: В т.ч. новых],$A11,Table1[Июль 2018: В т.ч. новых])</f>
        <v>0</v>
      </c>
      <c r="R11" s="9">
        <f>SUMIF(Table1[Июль 2018: всего],$A11,Table1[Август 2018: всего])</f>
        <v>0</v>
      </c>
      <c r="S11" s="9">
        <f>SUMIF(Table1[Июль 2018: В т.ч. новых],$A11,Table1[Август 2018: В т.ч. новых])</f>
        <v>0</v>
      </c>
      <c r="T11" s="9">
        <f>SUMIF(Table1[Август 2018: всего],$A11,Table1[Сентябрь 2018: всего])</f>
        <v>0</v>
      </c>
      <c r="U11" s="9">
        <f>SUMIF(Table1[Август 2018: В т.ч. новых],$A11,Table1[Сентябрь 2018: В т.ч. новых])</f>
        <v>0</v>
      </c>
      <c r="V11" s="9">
        <f>SUMIF(Table1[Сентябрь 2018: всего],$A11,Table1[Октябрь 2018: всего])</f>
        <v>0</v>
      </c>
      <c r="W11" s="9">
        <f>SUMIF(Table1[Сентябрь 2018: В т.ч. новых],$A11,Table1[Октябрь 2018: В т.ч. новых])</f>
        <v>0</v>
      </c>
      <c r="X11" s="9">
        <f>SUMIF(Table1[Октябрь 2018: всего],$A11,Table1[Ноябрь 2018: всего])</f>
        <v>0</v>
      </c>
      <c r="Y11" s="9">
        <f>SUMIF(Table1[Октябрь 2018: В т.ч. новых],$A11,Table1[Ноябрь 2018: В т.ч. новых])</f>
        <v>0</v>
      </c>
      <c r="Z11" s="9">
        <f>SUMIF(Table1[Ноябрь 2018: всего],$A11,Table1[Декабрь 2018: всего])</f>
        <v>0</v>
      </c>
      <c r="AA11" s="9">
        <f>SUMIF(Table1[Ноябрь 2018: В т.ч. новых],$A11,Table1[Декабрь 2018: В т.ч. новых])</f>
        <v>0</v>
      </c>
      <c r="AB11" s="9">
        <f>SUMIF(Table1[Декабрь 2018: всего],$A11,Table1[ИТОГО за год: ПЛАН])</f>
        <v>0</v>
      </c>
      <c r="AC11" s="9">
        <f>SUMIF(Table1[Декабрь 2018: В т.ч. новых],$A11,Table1[ИТОГО за год: ФАКТ])</f>
        <v>0</v>
      </c>
      <c r="AD11" s="9">
        <f>SUMIF(Table1[ИТОГО за год: ПЛАН],$A11,Table1[Итого за весь период реализации проекта])</f>
        <v>0</v>
      </c>
    </row>
    <row r="12" spans="1:30" x14ac:dyDescent="0.25">
      <c r="A12" s="8">
        <v>3.2</v>
      </c>
      <c r="B12" s="8">
        <v>3.2</v>
      </c>
      <c r="C12" s="10" t="s">
        <v>20</v>
      </c>
      <c r="D12" s="9">
        <f>SUMIF(Table1[№ п/п],$A12,Table1[Январь 2018: всего])</f>
        <v>0</v>
      </c>
      <c r="E12" s="9">
        <f>SUMIF(Table1[Показатель],$A12,Table1[Январь 2018: В т.ч. новых])</f>
        <v>0</v>
      </c>
      <c r="F12" s="9">
        <f>SUMIF(Table1[Январь 2018: всего],$A12,Table1[Февраль - Март 2018: всего])+Table3[[#This Row],[Март 2018: всего]]</f>
        <v>0</v>
      </c>
      <c r="G12" s="9">
        <f>SUMIF(Table1[Январь 2018: В т.ч. новых],$A12,Table1[Февраль - Март 2018: В т.ч. новых])+Table3[[#This Row],[Март 2018: В т.ч. новых]]</f>
        <v>0</v>
      </c>
      <c r="H12" s="9">
        <f>SUMIF(Table1[Февраль - Март 2018: всего],$A12,Table1[Март 2018: всего])</f>
        <v>0</v>
      </c>
      <c r="I12" s="9">
        <f>SUMIF(Table1[Февраль - Март 2018: В т.ч. новых],$A12,Table1[Март 2018: В т.ч. новых])</f>
        <v>0</v>
      </c>
      <c r="J12" s="9">
        <f>SUMIF(Table1[Март 2018: всего],$A12,Table1[Апрель 2018: всего])</f>
        <v>0</v>
      </c>
      <c r="K12" s="9">
        <f>SUMIF(Table1[Март 2018: В т.ч. новых],$A12,Table1[Апрель 2018: В т.ч. новых])</f>
        <v>0</v>
      </c>
      <c r="L12" s="9">
        <f>SUMIF(Table1[Апрель 2018: всего],$A12,Table1[Май 2018: всего])</f>
        <v>0</v>
      </c>
      <c r="M12" s="9">
        <f>SUMIF(Table1[Апрель 2018: В т.ч. новых],$A12,Table1[Май 2018: В т.ч. новых])</f>
        <v>0</v>
      </c>
      <c r="N12" s="9">
        <f>SUMIF(Table1[Май 2018: всего],$A12,Table1[Июнь 2018: всего])</f>
        <v>0</v>
      </c>
      <c r="O12" s="9">
        <f>SUMIF(Table1[Май 2018: В т.ч. новых],$A12,Table1[Июнь 2018: В т.ч. новых])</f>
        <v>0</v>
      </c>
      <c r="P12" s="9">
        <f>SUMIF(Table1[Июнь 2018: всего],$A12,Table1[Июль 2018: всего])</f>
        <v>0</v>
      </c>
      <c r="Q12" s="9">
        <f>SUMIF(Table1[Июнь 2018: В т.ч. новых],$A12,Table1[Июль 2018: В т.ч. новых])</f>
        <v>0</v>
      </c>
      <c r="R12" s="9">
        <f>SUMIF(Table1[Июль 2018: всего],$A12,Table1[Август 2018: всего])</f>
        <v>0</v>
      </c>
      <c r="S12" s="9">
        <f>SUMIF(Table1[Июль 2018: В т.ч. новых],$A12,Table1[Август 2018: В т.ч. новых])</f>
        <v>0</v>
      </c>
      <c r="T12" s="9">
        <f>SUMIF(Table1[Август 2018: всего],$A12,Table1[Сентябрь 2018: всего])</f>
        <v>0</v>
      </c>
      <c r="U12" s="9">
        <f>SUMIF(Table1[Август 2018: В т.ч. новых],$A12,Table1[Сентябрь 2018: В т.ч. новых])</f>
        <v>0</v>
      </c>
      <c r="V12" s="9">
        <f>SUMIF(Table1[Сентябрь 2018: всего],$A12,Table1[Октябрь 2018: всего])</f>
        <v>0</v>
      </c>
      <c r="W12" s="9">
        <f>SUMIF(Table1[Сентябрь 2018: В т.ч. новых],$A12,Table1[Октябрь 2018: В т.ч. новых])</f>
        <v>0</v>
      </c>
      <c r="X12" s="9">
        <f>SUMIF(Table1[Октябрь 2018: всего],$A12,Table1[Ноябрь 2018: всего])</f>
        <v>0</v>
      </c>
      <c r="Y12" s="9">
        <f>SUMIF(Table1[Октябрь 2018: В т.ч. новых],$A12,Table1[Ноябрь 2018: В т.ч. новых])</f>
        <v>0</v>
      </c>
      <c r="Z12" s="9">
        <f>SUMIF(Table1[Ноябрь 2018: всего],$A12,Table1[Декабрь 2018: всего])</f>
        <v>0</v>
      </c>
      <c r="AA12" s="9">
        <f>SUMIF(Table1[Ноябрь 2018: В т.ч. новых],$A12,Table1[Декабрь 2018: В т.ч. новых])</f>
        <v>0</v>
      </c>
      <c r="AB12" s="9">
        <f>SUMIF(Table1[Декабрь 2018: всего],$A12,Table1[ИТОГО за год: ПЛАН])</f>
        <v>0</v>
      </c>
      <c r="AC12" s="9">
        <f>SUMIF(Table1[Декабрь 2018: В т.ч. новых],$A12,Table1[ИТОГО за год: ФАКТ])</f>
        <v>0</v>
      </c>
      <c r="AD12" s="9">
        <f>SUMIF(Table1[ИТОГО за год: ПЛАН],$A12,Table1[Итого за весь период реализации проекта])</f>
        <v>0</v>
      </c>
    </row>
    <row r="13" spans="1:30" ht="22.5" x14ac:dyDescent="0.25">
      <c r="A13" s="8">
        <v>4</v>
      </c>
      <c r="B13" s="8">
        <v>4</v>
      </c>
      <c r="C13" s="10" t="s">
        <v>27</v>
      </c>
      <c r="D13" s="9">
        <f>SUMIF(Table1[№ п/п],$A13,Table1[Январь 2018: всего])</f>
        <v>0</v>
      </c>
      <c r="E13" s="9">
        <f>SUMIF(Table1[Показатель],$A13,Table1[Январь 2018: В т.ч. новых])</f>
        <v>0</v>
      </c>
      <c r="F13" s="9">
        <f>SUMIF(Table1[Январь 2018: всего],$A13,Table1[Февраль - Март 2018: всего])+Table3[[#This Row],[Март 2018: всего]]</f>
        <v>71</v>
      </c>
      <c r="G13" s="9">
        <f>SUMIF(Table1[Январь 2018: В т.ч. новых],$A13,Table1[Февраль - Март 2018: В т.ч. новых])+Table3[[#This Row],[Март 2018: В т.ч. новых]]</f>
        <v>109</v>
      </c>
      <c r="H13" s="9">
        <f>SUMIF(Table1[Февраль - Март 2018: всего],$A13,Table1[Март 2018: всего])</f>
        <v>71</v>
      </c>
      <c r="I13" s="9">
        <f>SUMIF(Table1[Февраль - Март 2018: В т.ч. новых],$A13,Table1[Март 2018: В т.ч. новых])</f>
        <v>109</v>
      </c>
      <c r="J13" s="9">
        <f>SUMIF(Table1[Март 2018: всего],$A13,Table1[Апрель 2018: всего])</f>
        <v>34</v>
      </c>
      <c r="K13" s="9">
        <f>SUMIF(Table1[Март 2018: В т.ч. новых],$A13,Table1[Апрель 2018: В т.ч. новых])</f>
        <v>9</v>
      </c>
      <c r="L13" s="9">
        <f>SUMIF(Table1[Апрель 2018: всего],$A13,Table1[Май 2018: всего])</f>
        <v>99</v>
      </c>
      <c r="M13" s="9">
        <f>SUMIF(Table1[Апрель 2018: В т.ч. новых],$A13,Table1[Май 2018: В т.ч. новых])</f>
        <v>58</v>
      </c>
      <c r="N13" s="9">
        <f>SUMIF(Table1[Май 2018: всего],$A13,Table1[Июнь 2018: всего])</f>
        <v>92</v>
      </c>
      <c r="O13" s="9">
        <f>SUMIF(Table1[Май 2018: В т.ч. новых],$A13,Table1[Июнь 2018: В т.ч. новых])</f>
        <v>19</v>
      </c>
      <c r="P13" s="9">
        <f>SUMIF(Table1[Июнь 2018: всего],$A13,Table1[Июль 2018: всего])</f>
        <v>84</v>
      </c>
      <c r="Q13" s="9">
        <f>SUMIF(Table1[Июнь 2018: В т.ч. новых],$A13,Table1[Июль 2018: В т.ч. новых])</f>
        <v>0</v>
      </c>
      <c r="R13" s="9">
        <f>SUMIF(Table1[Июль 2018: всего],$A13,Table1[Август 2018: всего])</f>
        <v>88</v>
      </c>
      <c r="S13" s="9">
        <f>SUMIF(Table1[Июль 2018: В т.ч. новых],$A13,Table1[Август 2018: В т.ч. новых])</f>
        <v>0</v>
      </c>
      <c r="T13" s="9">
        <f>SUMIF(Table1[Август 2018: всего],$A13,Table1[Сентябрь 2018: всего])</f>
        <v>88</v>
      </c>
      <c r="U13" s="9">
        <f>SUMIF(Table1[Август 2018: В т.ч. новых],$A13,Table1[Сентябрь 2018: В т.ч. новых])</f>
        <v>0</v>
      </c>
      <c r="V13" s="9">
        <f>SUMIF(Table1[Сентябрь 2018: всего],$A13,Table1[Октябрь 2018: всего])</f>
        <v>88</v>
      </c>
      <c r="W13" s="9">
        <f>SUMIF(Table1[Сентябрь 2018: В т.ч. новых],$A13,Table1[Октябрь 2018: В т.ч. новых])</f>
        <v>0</v>
      </c>
      <c r="X13" s="9">
        <f>SUMIF(Table1[Октябрь 2018: всего],$A13,Table1[Ноябрь 2018: всего])</f>
        <v>88</v>
      </c>
      <c r="Y13" s="9">
        <f>SUMIF(Table1[Октябрь 2018: В т.ч. новых],$A13,Table1[Ноябрь 2018: В т.ч. новых])</f>
        <v>0</v>
      </c>
      <c r="Z13" s="9">
        <f>SUMIF(Table1[Ноябрь 2018: всего],$A13,Table1[Декабрь 2018: всего])</f>
        <v>88</v>
      </c>
      <c r="AA13" s="9">
        <f>SUMIF(Table1[Ноябрь 2018: В т.ч. новых],$A13,Table1[Декабрь 2018: В т.ч. новых])</f>
        <v>0</v>
      </c>
      <c r="AB13" s="9">
        <f>SUMIF(Table1[Декабрь 2018: всего],$A13,Table1[ИТОГО за год: ПЛАН])</f>
        <v>228</v>
      </c>
      <c r="AC13" s="9">
        <f>SUMIF(Table1[Декабрь 2018: В т.ч. новых],$A13,Table1[ИТОГО за год: ФАКТ])</f>
        <v>0</v>
      </c>
      <c r="AD13" s="9">
        <f>SUMIF(Table1[ИТОГО за год: ПЛАН],$A13,Table1[Итого за весь период реализации проекта])</f>
        <v>99</v>
      </c>
    </row>
    <row r="14" spans="1:30" x14ac:dyDescent="0.25">
      <c r="A14" s="8">
        <v>4.0999999999999996</v>
      </c>
      <c r="B14" s="8">
        <v>4.0999999999999996</v>
      </c>
      <c r="C14" s="10" t="s">
        <v>16</v>
      </c>
      <c r="D14" s="9">
        <f>SUMIF(Table1[№ п/п],$A14,Table1[Январь 2018: всего])</f>
        <v>0</v>
      </c>
      <c r="E14" s="9">
        <f>SUMIF(Table1[Показатель],$A14,Table1[Январь 2018: В т.ч. новых])</f>
        <v>0</v>
      </c>
      <c r="F14" s="9">
        <f>SUMIF(Table1[Январь 2018: всего],$A14,Table1[Февраль - Март 2018: всего])+Table3[[#This Row],[Март 2018: всего]]</f>
        <v>0</v>
      </c>
      <c r="G14" s="9">
        <f>SUMIF(Table1[Январь 2018: В т.ч. новых],$A14,Table1[Февраль - Март 2018: В т.ч. новых])+Table3[[#This Row],[Март 2018: В т.ч. новых]]</f>
        <v>0</v>
      </c>
      <c r="H14" s="9">
        <f>SUMIF(Table1[Февраль - Март 2018: всего],$A14,Table1[Март 2018: всего])</f>
        <v>0</v>
      </c>
      <c r="I14" s="9">
        <f>SUMIF(Table1[Февраль - Март 2018: В т.ч. новых],$A14,Table1[Март 2018: В т.ч. новых])</f>
        <v>0</v>
      </c>
      <c r="J14" s="9">
        <f>SUMIF(Table1[Март 2018: всего],$A14,Table1[Апрель 2018: всего])</f>
        <v>0</v>
      </c>
      <c r="K14" s="9">
        <f>SUMIF(Table1[Март 2018: В т.ч. новых],$A14,Table1[Апрель 2018: В т.ч. новых])</f>
        <v>0</v>
      </c>
      <c r="L14" s="9">
        <f>SUMIF(Table1[Апрель 2018: всего],$A14,Table1[Май 2018: всего])</f>
        <v>0</v>
      </c>
      <c r="M14" s="9">
        <f>SUMIF(Table1[Апрель 2018: В т.ч. новых],$A14,Table1[Май 2018: В т.ч. новых])</f>
        <v>0</v>
      </c>
      <c r="N14" s="9">
        <f>SUMIF(Table1[Май 2018: всего],$A14,Table1[Июнь 2018: всего])</f>
        <v>0</v>
      </c>
      <c r="O14" s="9">
        <f>SUMIF(Table1[Май 2018: В т.ч. новых],$A14,Table1[Июнь 2018: В т.ч. новых])</f>
        <v>0</v>
      </c>
      <c r="P14" s="9">
        <f>SUMIF(Table1[Июнь 2018: всего],$A14,Table1[Июль 2018: всего])</f>
        <v>0</v>
      </c>
      <c r="Q14" s="9">
        <f>SUMIF(Table1[Июнь 2018: В т.ч. новых],$A14,Table1[Июль 2018: В т.ч. новых])</f>
        <v>0</v>
      </c>
      <c r="R14" s="9">
        <f>SUMIF(Table1[Июль 2018: всего],$A14,Table1[Август 2018: всего])</f>
        <v>0</v>
      </c>
      <c r="S14" s="9">
        <f>SUMIF(Table1[Июль 2018: В т.ч. новых],$A14,Table1[Август 2018: В т.ч. новых])</f>
        <v>0</v>
      </c>
      <c r="T14" s="9">
        <f>SUMIF(Table1[Август 2018: всего],$A14,Table1[Сентябрь 2018: всего])</f>
        <v>0</v>
      </c>
      <c r="U14" s="9">
        <f>SUMIF(Table1[Август 2018: В т.ч. новых],$A14,Table1[Сентябрь 2018: В т.ч. новых])</f>
        <v>0</v>
      </c>
      <c r="V14" s="9">
        <f>SUMIF(Table1[Сентябрь 2018: всего],$A14,Table1[Октябрь 2018: всего])</f>
        <v>0</v>
      </c>
      <c r="W14" s="9">
        <f>SUMIF(Table1[Сентябрь 2018: В т.ч. новых],$A14,Table1[Октябрь 2018: В т.ч. новых])</f>
        <v>0</v>
      </c>
      <c r="X14" s="9">
        <f>SUMIF(Table1[Октябрь 2018: всего],$A14,Table1[Ноябрь 2018: всего])</f>
        <v>0</v>
      </c>
      <c r="Y14" s="9">
        <f>SUMIF(Table1[Октябрь 2018: В т.ч. новых],$A14,Table1[Ноябрь 2018: В т.ч. новых])</f>
        <v>0</v>
      </c>
      <c r="Z14" s="9">
        <f>SUMIF(Table1[Ноябрь 2018: всего],$A14,Table1[Декабрь 2018: всего])</f>
        <v>0</v>
      </c>
      <c r="AA14" s="9">
        <f>SUMIF(Table1[Ноябрь 2018: В т.ч. новых],$A14,Table1[Декабрь 2018: В т.ч. новых])</f>
        <v>0</v>
      </c>
      <c r="AB14" s="9">
        <f>SUMIF(Table1[Декабрь 2018: всего],$A14,Table1[ИТОГО за год: ПЛАН])</f>
        <v>0</v>
      </c>
      <c r="AC14" s="9">
        <f>SUMIF(Table1[Декабрь 2018: В т.ч. новых],$A14,Table1[ИТОГО за год: ФАКТ])</f>
        <v>0</v>
      </c>
      <c r="AD14" s="9">
        <f>SUMIF(Table1[ИТОГО за год: ПЛАН],$A14,Table1[Итого за весь период реализации проекта])</f>
        <v>0</v>
      </c>
    </row>
    <row r="15" spans="1:30" x14ac:dyDescent="0.25">
      <c r="A15" s="8">
        <v>4.2</v>
      </c>
      <c r="B15" s="8">
        <v>4.2</v>
      </c>
      <c r="C15" s="10" t="s">
        <v>20</v>
      </c>
      <c r="D15" s="9">
        <f>SUMIF(Table1[№ п/п],$A15,Table1[Январь 2018: всего])</f>
        <v>0</v>
      </c>
      <c r="E15" s="9">
        <f>SUMIF(Table1[Показатель],$A15,Table1[Январь 2018: В т.ч. новых])</f>
        <v>0</v>
      </c>
      <c r="F15" s="9">
        <f>SUMIF(Table1[Январь 2018: всего],$A15,Table1[Февраль - Март 2018: всего])+Table3[[#This Row],[Март 2018: всего]]</f>
        <v>0</v>
      </c>
      <c r="G15" s="9">
        <f>SUMIF(Table1[Январь 2018: В т.ч. новых],$A15,Table1[Февраль - Март 2018: В т.ч. новых])+Table3[[#This Row],[Март 2018: В т.ч. новых]]</f>
        <v>0</v>
      </c>
      <c r="H15" s="9">
        <f>SUMIF(Table1[Февраль - Март 2018: всего],$A15,Table1[Март 2018: всего])</f>
        <v>0</v>
      </c>
      <c r="I15" s="9">
        <f>SUMIF(Table1[Февраль - Март 2018: В т.ч. новых],$A15,Table1[Март 2018: В т.ч. новых])</f>
        <v>0</v>
      </c>
      <c r="J15" s="9">
        <f>SUMIF(Table1[Март 2018: всего],$A15,Table1[Апрель 2018: всего])</f>
        <v>0</v>
      </c>
      <c r="K15" s="9">
        <f>SUMIF(Table1[Март 2018: В т.ч. новых],$A15,Table1[Апрель 2018: В т.ч. новых])</f>
        <v>0</v>
      </c>
      <c r="L15" s="9">
        <f>SUMIF(Table1[Апрель 2018: всего],$A15,Table1[Май 2018: всего])</f>
        <v>0</v>
      </c>
      <c r="M15" s="9">
        <f>SUMIF(Table1[Апрель 2018: В т.ч. новых],$A15,Table1[Май 2018: В т.ч. новых])</f>
        <v>0</v>
      </c>
      <c r="N15" s="9">
        <f>SUMIF(Table1[Май 2018: всего],$A15,Table1[Июнь 2018: всего])</f>
        <v>0</v>
      </c>
      <c r="O15" s="9">
        <f>SUMIF(Table1[Май 2018: В т.ч. новых],$A15,Table1[Июнь 2018: В т.ч. новых])</f>
        <v>0</v>
      </c>
      <c r="P15" s="9">
        <f>SUMIF(Table1[Июнь 2018: всего],$A15,Table1[Июль 2018: всего])</f>
        <v>0</v>
      </c>
      <c r="Q15" s="9">
        <f>SUMIF(Table1[Июнь 2018: В т.ч. новых],$A15,Table1[Июль 2018: В т.ч. новых])</f>
        <v>0</v>
      </c>
      <c r="R15" s="9">
        <f>SUMIF(Table1[Июль 2018: всего],$A15,Table1[Август 2018: всего])</f>
        <v>0</v>
      </c>
      <c r="S15" s="9">
        <f>SUMIF(Table1[Июль 2018: В т.ч. новых],$A15,Table1[Август 2018: В т.ч. новых])</f>
        <v>0</v>
      </c>
      <c r="T15" s="9">
        <f>SUMIF(Table1[Август 2018: всего],$A15,Table1[Сентябрь 2018: всего])</f>
        <v>0</v>
      </c>
      <c r="U15" s="9">
        <f>SUMIF(Table1[Август 2018: В т.ч. новых],$A15,Table1[Сентябрь 2018: В т.ч. новых])</f>
        <v>0</v>
      </c>
      <c r="V15" s="9">
        <f>SUMIF(Table1[Сентябрь 2018: всего],$A15,Table1[Октябрь 2018: всего])</f>
        <v>0</v>
      </c>
      <c r="W15" s="9">
        <f>SUMIF(Table1[Сентябрь 2018: В т.ч. новых],$A15,Table1[Октябрь 2018: В т.ч. новых])</f>
        <v>0</v>
      </c>
      <c r="X15" s="9">
        <f>SUMIF(Table1[Октябрь 2018: всего],$A15,Table1[Ноябрь 2018: всего])</f>
        <v>0</v>
      </c>
      <c r="Y15" s="9">
        <f>SUMIF(Table1[Октябрь 2018: В т.ч. новых],$A15,Table1[Ноябрь 2018: В т.ч. новых])</f>
        <v>0</v>
      </c>
      <c r="Z15" s="9">
        <f>SUMIF(Table1[Ноябрь 2018: всего],$A15,Table1[Декабрь 2018: всего])</f>
        <v>0</v>
      </c>
      <c r="AA15" s="9">
        <f>SUMIF(Table1[Ноябрь 2018: В т.ч. новых],$A15,Table1[Декабрь 2018: В т.ч. новых])</f>
        <v>0</v>
      </c>
      <c r="AB15" s="9">
        <f>SUMIF(Table1[Декабрь 2018: всего],$A15,Table1[ИТОГО за год: ПЛАН])</f>
        <v>0</v>
      </c>
      <c r="AC15" s="9">
        <f>SUMIF(Table1[Декабрь 2018: В т.ч. новых],$A15,Table1[ИТОГО за год: ФАКТ])</f>
        <v>0</v>
      </c>
      <c r="AD15" s="9">
        <f>SUMIF(Table1[ИТОГО за год: ПЛАН],$A15,Table1[Итого за весь период реализации проекта])</f>
        <v>0</v>
      </c>
    </row>
    <row r="16" spans="1:30" x14ac:dyDescent="0.25">
      <c r="A16" s="8">
        <v>5</v>
      </c>
      <c r="B16" s="8">
        <v>5</v>
      </c>
      <c r="C16" s="10" t="s">
        <v>30</v>
      </c>
      <c r="D16" s="9">
        <f>SUMIF(Table1[№ п/п],$A16,Table1[Январь 2018: всего])</f>
        <v>686</v>
      </c>
      <c r="E16" s="9">
        <f>SUMIF(Table1[Показатель],$A16,Table1[Январь 2018: В т.ч. новых])</f>
        <v>0</v>
      </c>
      <c r="F16" s="9">
        <f>SUMIF(Table1[Январь 2018: всего],$A16,Table1[Февраль - Март 2018: всего])+Table3[[#This Row],[Март 2018: всего]]</f>
        <v>21</v>
      </c>
      <c r="G16" s="9">
        <f>SUMIF(Table1[Январь 2018: В т.ч. новых],$A16,Table1[Февраль - Март 2018: В т.ч. новых])+Table3[[#This Row],[Март 2018: В т.ч. новых]]</f>
        <v>113</v>
      </c>
      <c r="H16" s="9">
        <f>SUMIF(Table1[Февраль - Март 2018: всего],$A16,Table1[Март 2018: всего])</f>
        <v>21</v>
      </c>
      <c r="I16" s="9">
        <f>SUMIF(Table1[Февраль - Март 2018: В т.ч. новых],$A16,Table1[Март 2018: В т.ч. новых])</f>
        <v>80</v>
      </c>
      <c r="J16" s="9">
        <f>SUMIF(Table1[Март 2018: всего],$A16,Table1[Апрель 2018: всего])</f>
        <v>20</v>
      </c>
      <c r="K16" s="9">
        <f>SUMIF(Table1[Март 2018: В т.ч. новых],$A16,Table1[Апрель 2018: В т.ч. новых])</f>
        <v>45</v>
      </c>
      <c r="L16" s="9">
        <f>SUMIF(Table1[Апрель 2018: всего],$A16,Table1[Май 2018: всего])</f>
        <v>104</v>
      </c>
      <c r="M16" s="9">
        <f>SUMIF(Table1[Апрель 2018: В т.ч. новых],$A16,Table1[Май 2018: В т.ч. новых])</f>
        <v>200</v>
      </c>
      <c r="N16" s="9">
        <f>SUMIF(Table1[Май 2018: всего],$A16,Table1[Июнь 2018: всего])</f>
        <v>99</v>
      </c>
      <c r="O16" s="9">
        <f>SUMIF(Table1[Май 2018: В т.ч. новых],$A16,Table1[Июнь 2018: В т.ч. новых])</f>
        <v>50</v>
      </c>
      <c r="P16" s="9">
        <f>SUMIF(Table1[Июнь 2018: всего],$A16,Table1[Июль 2018: всего])</f>
        <v>100</v>
      </c>
      <c r="Q16" s="9">
        <f>SUMIF(Table1[Июнь 2018: В т.ч. новых],$A16,Table1[Июль 2018: В т.ч. новых])</f>
        <v>0</v>
      </c>
      <c r="R16" s="9">
        <f>SUMIF(Table1[Июль 2018: всего],$A16,Table1[Август 2018: всего])</f>
        <v>100</v>
      </c>
      <c r="S16" s="9">
        <f>SUMIF(Table1[Июль 2018: В т.ч. новых],$A16,Table1[Август 2018: В т.ч. новых])</f>
        <v>0</v>
      </c>
      <c r="T16" s="9">
        <f>SUMIF(Table1[Август 2018: всего],$A16,Table1[Сентябрь 2018: всего])</f>
        <v>100</v>
      </c>
      <c r="U16" s="9">
        <f>SUMIF(Table1[Август 2018: В т.ч. новых],$A16,Table1[Сентябрь 2018: В т.ч. новых])</f>
        <v>0</v>
      </c>
      <c r="V16" s="9">
        <f>SUMIF(Table1[Сентябрь 2018: всего],$A16,Table1[Октябрь 2018: всего])</f>
        <v>100</v>
      </c>
      <c r="W16" s="9">
        <f>SUMIF(Table1[Сентябрь 2018: В т.ч. новых],$A16,Table1[Октябрь 2018: В т.ч. новых])</f>
        <v>0</v>
      </c>
      <c r="X16" s="9">
        <f>SUMIF(Table1[Октябрь 2018: всего],$A16,Table1[Ноябрь 2018: всего])</f>
        <v>100</v>
      </c>
      <c r="Y16" s="9">
        <f>SUMIF(Table1[Октябрь 2018: В т.ч. новых],$A16,Table1[Ноябрь 2018: В т.ч. новых])</f>
        <v>0</v>
      </c>
      <c r="Z16" s="9">
        <f>SUMIF(Table1[Ноябрь 2018: всего],$A16,Table1[Декабрь 2018: всего])</f>
        <v>100</v>
      </c>
      <c r="AA16" s="9">
        <f>SUMIF(Table1[Ноябрь 2018: В т.ч. новых],$A16,Table1[Декабрь 2018: В т.ч. новых])</f>
        <v>0</v>
      </c>
      <c r="AB16" s="9">
        <f>SUMIF(Table1[Декабрь 2018: всего],$A16,Table1[ИТОГО за год: ПЛАН])</f>
        <v>130</v>
      </c>
      <c r="AC16" s="9">
        <f>SUMIF(Table1[Декабрь 2018: В т.ч. новых],$A16,Table1[ИТОГО за год: ФАКТ])</f>
        <v>0</v>
      </c>
      <c r="AD16" s="9">
        <f>SUMIF(Table1[ИТОГО за год: ПЛАН],$A16,Table1[Итого за весь период реализации проекта])</f>
        <v>493</v>
      </c>
    </row>
    <row r="17" spans="1:30" x14ac:dyDescent="0.25">
      <c r="A17" s="8">
        <v>5.0999999999999996</v>
      </c>
      <c r="B17" s="8">
        <v>5.0999999999999996</v>
      </c>
      <c r="C17" s="10" t="s">
        <v>32</v>
      </c>
      <c r="D17" s="9">
        <f>SUMIF(Table1[№ п/п],$A17,Table1[Январь 2018: всего])</f>
        <v>0</v>
      </c>
      <c r="E17" s="9">
        <f>SUMIF(Table1[Показатель],$A17,Table1[Январь 2018: В т.ч. новых])</f>
        <v>0</v>
      </c>
      <c r="F17" s="9">
        <f>SUMIF(Table1[Январь 2018: всего],$A17,Table1[Февраль - Март 2018: всего])+Table3[[#This Row],[Март 2018: всего]]</f>
        <v>0</v>
      </c>
      <c r="G17" s="9">
        <f>SUMIF(Table1[Январь 2018: В т.ч. новых],$A17,Table1[Февраль - Март 2018: В т.ч. новых])+Table3[[#This Row],[Март 2018: В т.ч. новых]]</f>
        <v>0</v>
      </c>
      <c r="H17" s="9">
        <f>SUMIF(Table1[Февраль - Март 2018: всего],$A17,Table1[Март 2018: всего])</f>
        <v>0</v>
      </c>
      <c r="I17" s="9">
        <f>SUMIF(Table1[Февраль - Март 2018: В т.ч. новых],$A17,Table1[Март 2018: В т.ч. новых])</f>
        <v>0</v>
      </c>
      <c r="J17" s="9">
        <f>SUMIF(Table1[Март 2018: всего],$A17,Table1[Апрель 2018: всего])</f>
        <v>0</v>
      </c>
      <c r="K17" s="9">
        <f>SUMIF(Table1[Март 2018: В т.ч. новых],$A17,Table1[Апрель 2018: В т.ч. новых])</f>
        <v>0</v>
      </c>
      <c r="L17" s="9">
        <f>SUMIF(Table1[Апрель 2018: всего],$A17,Table1[Май 2018: всего])</f>
        <v>0</v>
      </c>
      <c r="M17" s="9">
        <f>SUMIF(Table1[Апрель 2018: В т.ч. новых],$A17,Table1[Май 2018: В т.ч. новых])</f>
        <v>0</v>
      </c>
      <c r="N17" s="9">
        <f>SUMIF(Table1[Май 2018: всего],$A17,Table1[Июнь 2018: всего])</f>
        <v>0</v>
      </c>
      <c r="O17" s="9">
        <f>SUMIF(Table1[Май 2018: В т.ч. новых],$A17,Table1[Июнь 2018: В т.ч. новых])</f>
        <v>0</v>
      </c>
      <c r="P17" s="9">
        <f>SUMIF(Table1[Июнь 2018: всего],$A17,Table1[Июль 2018: всего])</f>
        <v>0</v>
      </c>
      <c r="Q17" s="9">
        <f>SUMIF(Table1[Июнь 2018: В т.ч. новых],$A17,Table1[Июль 2018: В т.ч. новых])</f>
        <v>0</v>
      </c>
      <c r="R17" s="9">
        <f>SUMIF(Table1[Июль 2018: всего],$A17,Table1[Август 2018: всего])</f>
        <v>0</v>
      </c>
      <c r="S17" s="9">
        <f>SUMIF(Table1[Июль 2018: В т.ч. новых],$A17,Table1[Август 2018: В т.ч. новых])</f>
        <v>0</v>
      </c>
      <c r="T17" s="9">
        <f>SUMIF(Table1[Август 2018: всего],$A17,Table1[Сентябрь 2018: всего])</f>
        <v>0</v>
      </c>
      <c r="U17" s="9">
        <f>SUMIF(Table1[Август 2018: В т.ч. новых],$A17,Table1[Сентябрь 2018: В т.ч. новых])</f>
        <v>0</v>
      </c>
      <c r="V17" s="9">
        <f>SUMIF(Table1[Сентябрь 2018: всего],$A17,Table1[Октябрь 2018: всего])</f>
        <v>0</v>
      </c>
      <c r="W17" s="9">
        <f>SUMIF(Table1[Сентябрь 2018: В т.ч. новых],$A17,Table1[Октябрь 2018: В т.ч. новых])</f>
        <v>0</v>
      </c>
      <c r="X17" s="9">
        <f>SUMIF(Table1[Октябрь 2018: всего],$A17,Table1[Ноябрь 2018: всего])</f>
        <v>0</v>
      </c>
      <c r="Y17" s="9">
        <f>SUMIF(Table1[Октябрь 2018: В т.ч. новых],$A17,Table1[Ноябрь 2018: В т.ч. новых])</f>
        <v>0</v>
      </c>
      <c r="Z17" s="9">
        <f>SUMIF(Table1[Ноябрь 2018: всего],$A17,Table1[Декабрь 2018: всего])</f>
        <v>0</v>
      </c>
      <c r="AA17" s="9">
        <f>SUMIF(Table1[Ноябрь 2018: В т.ч. новых],$A17,Table1[Декабрь 2018: В т.ч. новых])</f>
        <v>0</v>
      </c>
      <c r="AB17" s="9">
        <f>SUMIF(Table1[Декабрь 2018: всего],$A17,Table1[ИТОГО за год: ПЛАН])</f>
        <v>0</v>
      </c>
      <c r="AC17" s="9">
        <f>SUMIF(Table1[Декабрь 2018: В т.ч. новых],$A17,Table1[ИТОГО за год: ФАКТ])</f>
        <v>0</v>
      </c>
      <c r="AD17" s="9">
        <f>SUMIF(Table1[ИТОГО за год: ПЛАН],$A17,Table1[Итого за весь период реализации проекта])</f>
        <v>0</v>
      </c>
    </row>
    <row r="18" spans="1:30" x14ac:dyDescent="0.25">
      <c r="A18" s="8">
        <v>5.2</v>
      </c>
      <c r="B18" s="8">
        <v>5.2</v>
      </c>
      <c r="C18" s="10" t="s">
        <v>34</v>
      </c>
      <c r="D18" s="9">
        <f>SUMIF(Table1[№ п/п],$A18,Table1[Январь 2018: всего])</f>
        <v>0</v>
      </c>
      <c r="E18" s="9">
        <f>SUMIF(Table1[Показатель],$A18,Table1[Январь 2018: В т.ч. новых])</f>
        <v>0</v>
      </c>
      <c r="F18" s="9">
        <f>SUMIF(Table1[Январь 2018: всего],$A18,Table1[Февраль - Март 2018: всего])+Table3[[#This Row],[Март 2018: всего]]</f>
        <v>0</v>
      </c>
      <c r="G18" s="9">
        <f>SUMIF(Table1[Январь 2018: В т.ч. новых],$A18,Table1[Февраль - Март 2018: В т.ч. новых])+Table3[[#This Row],[Март 2018: В т.ч. новых]]</f>
        <v>0</v>
      </c>
      <c r="H18" s="9">
        <f>SUMIF(Table1[Февраль - Март 2018: всего],$A18,Table1[Март 2018: всего])</f>
        <v>0</v>
      </c>
      <c r="I18" s="9">
        <f>SUMIF(Table1[Февраль - Март 2018: В т.ч. новых],$A18,Table1[Март 2018: В т.ч. новых])</f>
        <v>0</v>
      </c>
      <c r="J18" s="9">
        <f>SUMIF(Table1[Март 2018: всего],$A18,Table1[Апрель 2018: всего])</f>
        <v>0</v>
      </c>
      <c r="K18" s="9">
        <f>SUMIF(Table1[Март 2018: В т.ч. новых],$A18,Table1[Апрель 2018: В т.ч. новых])</f>
        <v>0</v>
      </c>
      <c r="L18" s="9">
        <f>SUMIF(Table1[Апрель 2018: всего],$A18,Table1[Май 2018: всего])</f>
        <v>0</v>
      </c>
      <c r="M18" s="9">
        <f>SUMIF(Table1[Апрель 2018: В т.ч. новых],$A18,Table1[Май 2018: В т.ч. новых])</f>
        <v>0</v>
      </c>
      <c r="N18" s="9">
        <f>SUMIF(Table1[Май 2018: всего],$A18,Table1[Июнь 2018: всего])</f>
        <v>0</v>
      </c>
      <c r="O18" s="9">
        <f>SUMIF(Table1[Май 2018: В т.ч. новых],$A18,Table1[Июнь 2018: В т.ч. новых])</f>
        <v>0</v>
      </c>
      <c r="P18" s="9">
        <f>SUMIF(Table1[Июнь 2018: всего],$A18,Table1[Июль 2018: всего])</f>
        <v>0</v>
      </c>
      <c r="Q18" s="9">
        <f>SUMIF(Table1[Июнь 2018: В т.ч. новых],$A18,Table1[Июль 2018: В т.ч. новых])</f>
        <v>0</v>
      </c>
      <c r="R18" s="9">
        <f>SUMIF(Table1[Июль 2018: всего],$A18,Table1[Август 2018: всего])</f>
        <v>0</v>
      </c>
      <c r="S18" s="9">
        <f>SUMIF(Table1[Июль 2018: В т.ч. новых],$A18,Table1[Август 2018: В т.ч. новых])</f>
        <v>0</v>
      </c>
      <c r="T18" s="9">
        <f>SUMIF(Table1[Август 2018: всего],$A18,Table1[Сентябрь 2018: всего])</f>
        <v>0</v>
      </c>
      <c r="U18" s="9">
        <f>SUMIF(Table1[Август 2018: В т.ч. новых],$A18,Table1[Сентябрь 2018: В т.ч. новых])</f>
        <v>0</v>
      </c>
      <c r="V18" s="9">
        <f>SUMIF(Table1[Сентябрь 2018: всего],$A18,Table1[Октябрь 2018: всего])</f>
        <v>0</v>
      </c>
      <c r="W18" s="9">
        <f>SUMIF(Table1[Сентябрь 2018: В т.ч. новых],$A18,Table1[Октябрь 2018: В т.ч. новых])</f>
        <v>0</v>
      </c>
      <c r="X18" s="9">
        <f>SUMIF(Table1[Октябрь 2018: всего],$A18,Table1[Ноябрь 2018: всего])</f>
        <v>0</v>
      </c>
      <c r="Y18" s="9">
        <f>SUMIF(Table1[Октябрь 2018: В т.ч. новых],$A18,Table1[Ноябрь 2018: В т.ч. новых])</f>
        <v>0</v>
      </c>
      <c r="Z18" s="9">
        <f>SUMIF(Table1[Ноябрь 2018: всего],$A18,Table1[Декабрь 2018: всего])</f>
        <v>0</v>
      </c>
      <c r="AA18" s="9">
        <f>SUMIF(Table1[Ноябрь 2018: В т.ч. новых],$A18,Table1[Декабрь 2018: В т.ч. новых])</f>
        <v>0</v>
      </c>
      <c r="AB18" s="9">
        <f>SUMIF(Table1[Декабрь 2018: всего],$A18,Table1[ИТОГО за год: ПЛАН])</f>
        <v>0</v>
      </c>
      <c r="AC18" s="9">
        <f>SUMIF(Table1[Декабрь 2018: В т.ч. новых],$A18,Table1[ИТОГО за год: ФАКТ])</f>
        <v>0</v>
      </c>
      <c r="AD18" s="9">
        <f>SUMIF(Table1[ИТОГО за год: ПЛАН],$A18,Table1[Итого за весь период реализации проекта])</f>
        <v>0</v>
      </c>
    </row>
    <row r="19" spans="1:30" x14ac:dyDescent="0.25">
      <c r="A19" s="8">
        <v>5.3</v>
      </c>
      <c r="B19" s="8">
        <v>5.3</v>
      </c>
      <c r="C19" s="10" t="s">
        <v>36</v>
      </c>
      <c r="D19" s="9">
        <f>SUMIF(Table1[№ п/п],$A19,Table1[Январь 2018: всего])</f>
        <v>0</v>
      </c>
      <c r="E19" s="9">
        <f>SUMIF(Table1[Показатель],$A19,Table1[Январь 2018: В т.ч. новых])</f>
        <v>0</v>
      </c>
      <c r="F19" s="9">
        <f>SUMIF(Table1[Январь 2018: всего],$A19,Table1[Февраль - Март 2018: всего])+Table3[[#This Row],[Март 2018: всего]]</f>
        <v>0</v>
      </c>
      <c r="G19" s="9">
        <f>SUMIF(Table1[Январь 2018: В т.ч. новых],$A19,Table1[Февраль - Март 2018: В т.ч. новых])+Table3[[#This Row],[Март 2018: В т.ч. новых]]</f>
        <v>0</v>
      </c>
      <c r="H19" s="9">
        <f>SUMIF(Table1[Февраль - Март 2018: всего],$A19,Table1[Март 2018: всего])</f>
        <v>0</v>
      </c>
      <c r="I19" s="9">
        <f>SUMIF(Table1[Февраль - Март 2018: В т.ч. новых],$A19,Table1[Март 2018: В т.ч. новых])</f>
        <v>0</v>
      </c>
      <c r="J19" s="9">
        <f>SUMIF(Table1[Март 2018: всего],$A19,Table1[Апрель 2018: всего])</f>
        <v>0</v>
      </c>
      <c r="K19" s="9">
        <f>SUMIF(Table1[Март 2018: В т.ч. новых],$A19,Table1[Апрель 2018: В т.ч. новых])</f>
        <v>0</v>
      </c>
      <c r="L19" s="9">
        <f>SUMIF(Table1[Апрель 2018: всего],$A19,Table1[Май 2018: всего])</f>
        <v>0</v>
      </c>
      <c r="M19" s="9">
        <f>SUMIF(Table1[Апрель 2018: В т.ч. новых],$A19,Table1[Май 2018: В т.ч. новых])</f>
        <v>0</v>
      </c>
      <c r="N19" s="9">
        <f>SUMIF(Table1[Май 2018: всего],$A19,Table1[Июнь 2018: всего])</f>
        <v>0</v>
      </c>
      <c r="O19" s="9">
        <f>SUMIF(Table1[Май 2018: В т.ч. новых],$A19,Table1[Июнь 2018: В т.ч. новых])</f>
        <v>0</v>
      </c>
      <c r="P19" s="9">
        <f>SUMIF(Table1[Июнь 2018: всего],$A19,Table1[Июль 2018: всего])</f>
        <v>0</v>
      </c>
      <c r="Q19" s="9">
        <f>SUMIF(Table1[Июнь 2018: В т.ч. новых],$A19,Table1[Июль 2018: В т.ч. новых])</f>
        <v>0</v>
      </c>
      <c r="R19" s="9">
        <f>SUMIF(Table1[Июль 2018: всего],$A19,Table1[Август 2018: всего])</f>
        <v>0</v>
      </c>
      <c r="S19" s="9">
        <f>SUMIF(Table1[Июль 2018: В т.ч. новых],$A19,Table1[Август 2018: В т.ч. новых])</f>
        <v>0</v>
      </c>
      <c r="T19" s="9">
        <f>SUMIF(Table1[Август 2018: всего],$A19,Table1[Сентябрь 2018: всего])</f>
        <v>0</v>
      </c>
      <c r="U19" s="9">
        <f>SUMIF(Table1[Август 2018: В т.ч. новых],$A19,Table1[Сентябрь 2018: В т.ч. новых])</f>
        <v>0</v>
      </c>
      <c r="V19" s="9">
        <f>SUMIF(Table1[Сентябрь 2018: всего],$A19,Table1[Октябрь 2018: всего])</f>
        <v>0</v>
      </c>
      <c r="W19" s="9">
        <f>SUMIF(Table1[Сентябрь 2018: В т.ч. новых],$A19,Table1[Октябрь 2018: В т.ч. новых])</f>
        <v>0</v>
      </c>
      <c r="X19" s="9">
        <f>SUMIF(Table1[Октябрь 2018: всего],$A19,Table1[Ноябрь 2018: всего])</f>
        <v>0</v>
      </c>
      <c r="Y19" s="9">
        <f>SUMIF(Table1[Октябрь 2018: В т.ч. новых],$A19,Table1[Ноябрь 2018: В т.ч. новых])</f>
        <v>0</v>
      </c>
      <c r="Z19" s="9">
        <f>SUMIF(Table1[Ноябрь 2018: всего],$A19,Table1[Декабрь 2018: всего])</f>
        <v>0</v>
      </c>
      <c r="AA19" s="9">
        <f>SUMIF(Table1[Ноябрь 2018: В т.ч. новых],$A19,Table1[Декабрь 2018: В т.ч. новых])</f>
        <v>0</v>
      </c>
      <c r="AB19" s="9">
        <f>SUMIF(Table1[Декабрь 2018: всего],$A19,Table1[ИТОГО за год: ПЛАН])</f>
        <v>0</v>
      </c>
      <c r="AC19" s="9">
        <f>SUMIF(Table1[Декабрь 2018: В т.ч. новых],$A19,Table1[ИТОГО за год: ФАКТ])</f>
        <v>0</v>
      </c>
      <c r="AD19" s="9">
        <f>SUMIF(Table1[ИТОГО за год: ПЛАН],$A19,Table1[Итого за весь период реализации проекта])</f>
        <v>0</v>
      </c>
    </row>
    <row r="20" spans="1:30" x14ac:dyDescent="0.25">
      <c r="A20" s="8">
        <v>5.4</v>
      </c>
      <c r="B20" s="8">
        <v>5.4</v>
      </c>
      <c r="C20" s="10" t="s">
        <v>38</v>
      </c>
      <c r="D20" s="9">
        <f>SUMIF(Table1[№ п/п],$A20,Table1[Январь 2018: всего])</f>
        <v>0</v>
      </c>
      <c r="E20" s="9">
        <f>SUMIF(Table1[Показатель],$A20,Table1[Январь 2018: В т.ч. новых])</f>
        <v>0</v>
      </c>
      <c r="F20" s="9">
        <f>SUMIF(Table1[Январь 2018: всего],$A20,Table1[Февраль - Март 2018: всего])+Table3[[#This Row],[Март 2018: всего]]</f>
        <v>0</v>
      </c>
      <c r="G20" s="9">
        <f>SUMIF(Table1[Январь 2018: В т.ч. новых],$A20,Table1[Февраль - Март 2018: В т.ч. новых])+Table3[[#This Row],[Март 2018: В т.ч. новых]]</f>
        <v>0</v>
      </c>
      <c r="H20" s="9">
        <f>SUMIF(Table1[Февраль - Март 2018: всего],$A20,Table1[Март 2018: всего])</f>
        <v>0</v>
      </c>
      <c r="I20" s="9">
        <f>SUMIF(Table1[Февраль - Март 2018: В т.ч. новых],$A20,Table1[Март 2018: В т.ч. новых])</f>
        <v>0</v>
      </c>
      <c r="J20" s="9">
        <f>SUMIF(Table1[Март 2018: всего],$A20,Table1[Апрель 2018: всего])</f>
        <v>0</v>
      </c>
      <c r="K20" s="9">
        <f>SUMIF(Table1[Март 2018: В т.ч. новых],$A20,Table1[Апрель 2018: В т.ч. новых])</f>
        <v>0</v>
      </c>
      <c r="L20" s="9">
        <f>SUMIF(Table1[Апрель 2018: всего],$A20,Table1[Май 2018: всего])</f>
        <v>0</v>
      </c>
      <c r="M20" s="9">
        <f>SUMIF(Table1[Апрель 2018: В т.ч. новых],$A20,Table1[Май 2018: В т.ч. новых])</f>
        <v>0</v>
      </c>
      <c r="N20" s="9">
        <f>SUMIF(Table1[Май 2018: всего],$A20,Table1[Июнь 2018: всего])</f>
        <v>0</v>
      </c>
      <c r="O20" s="9">
        <f>SUMIF(Table1[Май 2018: В т.ч. новых],$A20,Table1[Июнь 2018: В т.ч. новых])</f>
        <v>0</v>
      </c>
      <c r="P20" s="9">
        <f>SUMIF(Table1[Июнь 2018: всего],$A20,Table1[Июль 2018: всего])</f>
        <v>0</v>
      </c>
      <c r="Q20" s="9">
        <f>SUMIF(Table1[Июнь 2018: В т.ч. новых],$A20,Table1[Июль 2018: В т.ч. новых])</f>
        <v>0</v>
      </c>
      <c r="R20" s="9">
        <f>SUMIF(Table1[Июль 2018: всего],$A20,Table1[Август 2018: всего])</f>
        <v>0</v>
      </c>
      <c r="S20" s="9">
        <f>SUMIF(Table1[Июль 2018: В т.ч. новых],$A20,Table1[Август 2018: В т.ч. новых])</f>
        <v>0</v>
      </c>
      <c r="T20" s="9">
        <f>SUMIF(Table1[Август 2018: всего],$A20,Table1[Сентябрь 2018: всего])</f>
        <v>0</v>
      </c>
      <c r="U20" s="9">
        <f>SUMIF(Table1[Август 2018: В т.ч. новых],$A20,Table1[Сентябрь 2018: В т.ч. новых])</f>
        <v>0</v>
      </c>
      <c r="V20" s="9">
        <f>SUMIF(Table1[Сентябрь 2018: всего],$A20,Table1[Октябрь 2018: всего])</f>
        <v>0</v>
      </c>
      <c r="W20" s="9">
        <f>SUMIF(Table1[Сентябрь 2018: В т.ч. новых],$A20,Table1[Октябрь 2018: В т.ч. новых])</f>
        <v>0</v>
      </c>
      <c r="X20" s="9">
        <f>SUMIF(Table1[Октябрь 2018: всего],$A20,Table1[Ноябрь 2018: всего])</f>
        <v>0</v>
      </c>
      <c r="Y20" s="9">
        <f>SUMIF(Table1[Октябрь 2018: В т.ч. новых],$A20,Table1[Ноябрь 2018: В т.ч. новых])</f>
        <v>0</v>
      </c>
      <c r="Z20" s="9">
        <f>SUMIF(Table1[Ноябрь 2018: всего],$A20,Table1[Декабрь 2018: всего])</f>
        <v>0</v>
      </c>
      <c r="AA20" s="9">
        <f>SUMIF(Table1[Ноябрь 2018: В т.ч. новых],$A20,Table1[Декабрь 2018: В т.ч. новых])</f>
        <v>0</v>
      </c>
      <c r="AB20" s="9">
        <f>SUMIF(Table1[Декабрь 2018: всего],$A20,Table1[ИТОГО за год: ПЛАН])</f>
        <v>0</v>
      </c>
      <c r="AC20" s="9">
        <f>SUMIF(Table1[Декабрь 2018: В т.ч. новых],$A20,Table1[ИТОГО за год: ФАКТ])</f>
        <v>0</v>
      </c>
      <c r="AD20" s="9">
        <f>SUMIF(Table1[ИТОГО за год: ПЛАН],$A20,Table1[Итого за весь период реализации проекта])</f>
        <v>0</v>
      </c>
    </row>
    <row r="21" spans="1:30" x14ac:dyDescent="0.25">
      <c r="A21" s="8">
        <v>5.5</v>
      </c>
      <c r="B21" s="8">
        <v>5.5</v>
      </c>
      <c r="C21" s="10" t="s">
        <v>40</v>
      </c>
      <c r="D21" s="9">
        <f>SUMIF(Table1[№ п/п],$A21,Table1[Январь 2018: всего])</f>
        <v>0</v>
      </c>
      <c r="E21" s="9">
        <f>SUMIF(Table1[Показатель],$A21,Table1[Январь 2018: В т.ч. новых])</f>
        <v>0</v>
      </c>
      <c r="F21" s="9">
        <f>SUMIF(Table1[Январь 2018: всего],$A21,Table1[Февраль - Март 2018: всего])+Table3[[#This Row],[Март 2018: всего]]</f>
        <v>0</v>
      </c>
      <c r="G21" s="9">
        <f>SUMIF(Table1[Январь 2018: В т.ч. новых],$A21,Table1[Февраль - Март 2018: В т.ч. новых])+Table3[[#This Row],[Март 2018: В т.ч. новых]]</f>
        <v>0</v>
      </c>
      <c r="H21" s="9">
        <f>SUMIF(Table1[Февраль - Март 2018: всего],$A21,Table1[Март 2018: всего])</f>
        <v>0</v>
      </c>
      <c r="I21" s="9">
        <f>SUMIF(Table1[Февраль - Март 2018: В т.ч. новых],$A21,Table1[Март 2018: В т.ч. новых])</f>
        <v>0</v>
      </c>
      <c r="J21" s="9">
        <f>SUMIF(Table1[Март 2018: всего],$A21,Table1[Апрель 2018: всего])</f>
        <v>0</v>
      </c>
      <c r="K21" s="9">
        <f>SUMIF(Table1[Март 2018: В т.ч. новых],$A21,Table1[Апрель 2018: В т.ч. новых])</f>
        <v>0</v>
      </c>
      <c r="L21" s="9">
        <f>SUMIF(Table1[Апрель 2018: всего],$A21,Table1[Май 2018: всего])</f>
        <v>0</v>
      </c>
      <c r="M21" s="9">
        <f>SUMIF(Table1[Апрель 2018: В т.ч. новых],$A21,Table1[Май 2018: В т.ч. новых])</f>
        <v>0</v>
      </c>
      <c r="N21" s="9">
        <f>SUMIF(Table1[Май 2018: всего],$A21,Table1[Июнь 2018: всего])</f>
        <v>0</v>
      </c>
      <c r="O21" s="9">
        <f>SUMIF(Table1[Май 2018: В т.ч. новых],$A21,Table1[Июнь 2018: В т.ч. новых])</f>
        <v>0</v>
      </c>
      <c r="P21" s="9">
        <f>SUMIF(Table1[Июнь 2018: всего],$A21,Table1[Июль 2018: всего])</f>
        <v>0</v>
      </c>
      <c r="Q21" s="9">
        <f>SUMIF(Table1[Июнь 2018: В т.ч. новых],$A21,Table1[Июль 2018: В т.ч. новых])</f>
        <v>0</v>
      </c>
      <c r="R21" s="9">
        <f>SUMIF(Table1[Июль 2018: всего],$A21,Table1[Август 2018: всего])</f>
        <v>0</v>
      </c>
      <c r="S21" s="9">
        <f>SUMIF(Table1[Июль 2018: В т.ч. новых],$A21,Table1[Август 2018: В т.ч. новых])</f>
        <v>0</v>
      </c>
      <c r="T21" s="9">
        <f>SUMIF(Table1[Август 2018: всего],$A21,Table1[Сентябрь 2018: всего])</f>
        <v>0</v>
      </c>
      <c r="U21" s="9">
        <f>SUMIF(Table1[Август 2018: В т.ч. новых],$A21,Table1[Сентябрь 2018: В т.ч. новых])</f>
        <v>0</v>
      </c>
      <c r="V21" s="9">
        <f>SUMIF(Table1[Сентябрь 2018: всего],$A21,Table1[Октябрь 2018: всего])</f>
        <v>0</v>
      </c>
      <c r="W21" s="9">
        <f>SUMIF(Table1[Сентябрь 2018: В т.ч. новых],$A21,Table1[Октябрь 2018: В т.ч. новых])</f>
        <v>0</v>
      </c>
      <c r="X21" s="9">
        <f>SUMIF(Table1[Октябрь 2018: всего],$A21,Table1[Ноябрь 2018: всего])</f>
        <v>0</v>
      </c>
      <c r="Y21" s="9">
        <f>SUMIF(Table1[Октябрь 2018: В т.ч. новых],$A21,Table1[Ноябрь 2018: В т.ч. новых])</f>
        <v>0</v>
      </c>
      <c r="Z21" s="9">
        <f>SUMIF(Table1[Ноябрь 2018: всего],$A21,Table1[Декабрь 2018: всего])</f>
        <v>0</v>
      </c>
      <c r="AA21" s="9">
        <f>SUMIF(Table1[Ноябрь 2018: В т.ч. новых],$A21,Table1[Декабрь 2018: В т.ч. новых])</f>
        <v>0</v>
      </c>
      <c r="AB21" s="9">
        <f>SUMIF(Table1[Декабрь 2018: всего],$A21,Table1[ИТОГО за год: ПЛАН])</f>
        <v>0</v>
      </c>
      <c r="AC21" s="9">
        <f>SUMIF(Table1[Декабрь 2018: В т.ч. новых],$A21,Table1[ИТОГО за год: ФАКТ])</f>
        <v>0</v>
      </c>
      <c r="AD21" s="9">
        <f>SUMIF(Table1[ИТОГО за год: ПЛАН],$A21,Table1[Итого за весь период реализации проекта])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I93" sqref="I93"/>
    </sheetView>
  </sheetViews>
  <sheetFormatPr defaultRowHeight="15" x14ac:dyDescent="0.25"/>
  <cols>
    <col min="1" max="1" width="9.140625" style="59"/>
    <col min="2" max="2" width="36.5703125" style="39" customWidth="1"/>
    <col min="3" max="3" width="11" style="39" customWidth="1"/>
    <col min="4" max="23" width="7.7109375" style="39" customWidth="1"/>
    <col min="24" max="16384" width="9.140625" style="39"/>
  </cols>
  <sheetData>
    <row r="1" spans="1:23" x14ac:dyDescent="0.25">
      <c r="B1" s="35" t="s">
        <v>4</v>
      </c>
      <c r="C1" s="36"/>
      <c r="D1" s="37" t="s">
        <v>449</v>
      </c>
      <c r="E1" s="38">
        <v>1</v>
      </c>
      <c r="F1" s="38" t="s">
        <v>450</v>
      </c>
      <c r="G1" s="38" t="s">
        <v>451</v>
      </c>
      <c r="H1" s="38" t="s">
        <v>452</v>
      </c>
      <c r="I1" s="38">
        <v>2</v>
      </c>
      <c r="J1" s="38" t="s">
        <v>453</v>
      </c>
      <c r="K1" s="38" t="s">
        <v>454</v>
      </c>
      <c r="L1" s="38">
        <v>3</v>
      </c>
      <c r="M1" s="38" t="s">
        <v>455</v>
      </c>
      <c r="N1" s="38" t="s">
        <v>456</v>
      </c>
      <c r="O1" s="38">
        <v>4</v>
      </c>
      <c r="P1" s="38" t="s">
        <v>457</v>
      </c>
      <c r="Q1" s="38" t="s">
        <v>458</v>
      </c>
      <c r="R1" s="38">
        <v>5</v>
      </c>
      <c r="S1" s="38" t="s">
        <v>459</v>
      </c>
      <c r="T1" s="38" t="s">
        <v>460</v>
      </c>
      <c r="U1" s="38" t="s">
        <v>461</v>
      </c>
      <c r="V1" s="38" t="s">
        <v>462</v>
      </c>
      <c r="W1" s="38" t="s">
        <v>463</v>
      </c>
    </row>
    <row r="2" spans="1:23" ht="37.5" customHeight="1" x14ac:dyDescent="0.25">
      <c r="A2" s="60" t="s">
        <v>113</v>
      </c>
      <c r="B2" s="55" t="s">
        <v>5</v>
      </c>
      <c r="C2" s="56" t="s">
        <v>112</v>
      </c>
      <c r="D2" s="44" t="s">
        <v>12</v>
      </c>
      <c r="E2" s="45" t="s">
        <v>14</v>
      </c>
      <c r="F2" s="46" t="s">
        <v>16</v>
      </c>
      <c r="G2" s="46" t="s">
        <v>18</v>
      </c>
      <c r="H2" s="46" t="s">
        <v>20</v>
      </c>
      <c r="I2" s="45" t="s">
        <v>464</v>
      </c>
      <c r="J2" s="46" t="s">
        <v>412</v>
      </c>
      <c r="K2" s="46" t="s">
        <v>413</v>
      </c>
      <c r="L2" s="45" t="s">
        <v>24</v>
      </c>
      <c r="M2" s="46" t="s">
        <v>414</v>
      </c>
      <c r="N2" s="46" t="s">
        <v>415</v>
      </c>
      <c r="O2" s="45" t="s">
        <v>27</v>
      </c>
      <c r="P2" s="46" t="s">
        <v>416</v>
      </c>
      <c r="Q2" s="46" t="s">
        <v>417</v>
      </c>
      <c r="R2" s="45" t="s">
        <v>30</v>
      </c>
      <c r="S2" s="46" t="s">
        <v>32</v>
      </c>
      <c r="T2" s="46" t="s">
        <v>34</v>
      </c>
      <c r="U2" s="46" t="s">
        <v>36</v>
      </c>
      <c r="V2" s="46" t="s">
        <v>38</v>
      </c>
      <c r="W2" s="47" t="s">
        <v>40</v>
      </c>
    </row>
    <row r="3" spans="1:23" ht="27" x14ac:dyDescent="0.25">
      <c r="A3" s="61">
        <v>1</v>
      </c>
      <c r="B3" s="51" t="s">
        <v>124</v>
      </c>
      <c r="C3" s="41" t="s">
        <v>465</v>
      </c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>
        <v>70</v>
      </c>
      <c r="S3" s="42"/>
      <c r="T3" s="42"/>
      <c r="U3" s="42"/>
      <c r="V3" s="42"/>
      <c r="W3" s="43"/>
    </row>
    <row r="4" spans="1:23" ht="15" customHeight="1" x14ac:dyDescent="0.25">
      <c r="A4" s="62">
        <v>2</v>
      </c>
      <c r="B4" s="52" t="s">
        <v>130</v>
      </c>
      <c r="C4" s="41" t="s">
        <v>465</v>
      </c>
      <c r="D4" s="40"/>
      <c r="E4" s="42">
        <v>30</v>
      </c>
      <c r="F4" s="42">
        <v>6</v>
      </c>
      <c r="G4" s="42">
        <v>6</v>
      </c>
      <c r="H4" s="42">
        <v>15</v>
      </c>
      <c r="I4" s="42"/>
      <c r="J4" s="42"/>
      <c r="K4" s="42"/>
      <c r="L4" s="42"/>
      <c r="M4" s="42"/>
      <c r="N4" s="42"/>
      <c r="O4" s="42"/>
      <c r="P4" s="42"/>
      <c r="Q4" s="42"/>
      <c r="R4" s="42">
        <v>90</v>
      </c>
      <c r="S4" s="42">
        <v>20</v>
      </c>
      <c r="T4" s="42">
        <v>10</v>
      </c>
      <c r="U4" s="42">
        <v>15</v>
      </c>
      <c r="V4" s="42"/>
      <c r="W4" s="43"/>
    </row>
    <row r="5" spans="1:23" ht="15" customHeight="1" x14ac:dyDescent="0.25">
      <c r="A5" s="62">
        <v>3</v>
      </c>
      <c r="B5" s="51" t="s">
        <v>125</v>
      </c>
      <c r="C5" s="41" t="s">
        <v>465</v>
      </c>
      <c r="D5" s="40"/>
      <c r="E5" s="42"/>
      <c r="F5" s="42"/>
      <c r="G5" s="42"/>
      <c r="H5" s="42"/>
      <c r="I5" s="42">
        <v>3</v>
      </c>
      <c r="J5" s="42"/>
      <c r="K5" s="42"/>
      <c r="L5" s="42">
        <v>30</v>
      </c>
      <c r="M5" s="42"/>
      <c r="N5" s="42"/>
      <c r="O5" s="42"/>
      <c r="P5" s="42"/>
      <c r="Q5" s="42"/>
      <c r="R5" s="42">
        <v>40</v>
      </c>
      <c r="S5" s="42">
        <v>20</v>
      </c>
      <c r="T5" s="42"/>
      <c r="U5" s="42"/>
      <c r="V5" s="42">
        <v>20</v>
      </c>
      <c r="W5" s="43"/>
    </row>
    <row r="6" spans="1:23" ht="15" customHeight="1" x14ac:dyDescent="0.25">
      <c r="A6" s="62">
        <v>4</v>
      </c>
      <c r="B6" s="52" t="s">
        <v>133</v>
      </c>
      <c r="C6" s="41" t="s">
        <v>465</v>
      </c>
      <c r="D6" s="40"/>
      <c r="E6" s="42"/>
      <c r="F6" s="42"/>
      <c r="G6" s="42"/>
      <c r="H6" s="42"/>
      <c r="I6" s="42"/>
      <c r="J6" s="42"/>
      <c r="K6" s="42"/>
      <c r="L6" s="42">
        <v>22</v>
      </c>
      <c r="M6" s="42"/>
      <c r="N6" s="42">
        <v>22</v>
      </c>
      <c r="O6" s="42"/>
      <c r="P6" s="42"/>
      <c r="Q6" s="42"/>
      <c r="R6" s="42">
        <v>22</v>
      </c>
      <c r="S6" s="42"/>
      <c r="T6" s="42"/>
      <c r="U6" s="42">
        <v>22</v>
      </c>
      <c r="V6" s="42">
        <v>22</v>
      </c>
      <c r="W6" s="43"/>
    </row>
    <row r="7" spans="1:23" ht="40.5" x14ac:dyDescent="0.25">
      <c r="A7" s="62">
        <v>5</v>
      </c>
      <c r="B7" s="51" t="s">
        <v>126</v>
      </c>
      <c r="C7" s="41" t="s">
        <v>465</v>
      </c>
      <c r="D7" s="40"/>
      <c r="E7" s="42">
        <v>10</v>
      </c>
      <c r="F7" s="42">
        <v>10</v>
      </c>
      <c r="G7" s="42"/>
      <c r="H7" s="42">
        <v>10</v>
      </c>
      <c r="I7" s="42"/>
      <c r="J7" s="42"/>
      <c r="K7" s="42"/>
      <c r="L7" s="42"/>
      <c r="M7" s="42"/>
      <c r="N7" s="42"/>
      <c r="O7" s="42"/>
      <c r="P7" s="42"/>
      <c r="Q7" s="42"/>
      <c r="R7" s="42">
        <v>10</v>
      </c>
      <c r="S7" s="42">
        <v>5</v>
      </c>
      <c r="T7" s="42"/>
      <c r="U7" s="42">
        <v>5</v>
      </c>
      <c r="V7" s="42"/>
      <c r="W7" s="43"/>
    </row>
    <row r="8" spans="1:23" ht="15" customHeight="1" x14ac:dyDescent="0.25">
      <c r="A8" s="62">
        <v>6</v>
      </c>
      <c r="B8" s="52" t="s">
        <v>291</v>
      </c>
      <c r="C8" s="41" t="s">
        <v>465</v>
      </c>
      <c r="D8" s="40"/>
      <c r="E8" s="42">
        <v>25</v>
      </c>
      <c r="F8" s="42"/>
      <c r="G8" s="42"/>
      <c r="H8" s="42"/>
      <c r="I8" s="42"/>
      <c r="J8" s="42"/>
      <c r="K8" s="42"/>
      <c r="L8" s="42"/>
      <c r="M8" s="42"/>
      <c r="N8" s="42"/>
      <c r="O8" s="42">
        <v>12</v>
      </c>
      <c r="P8" s="42"/>
      <c r="Q8" s="42"/>
      <c r="R8" s="42">
        <v>8</v>
      </c>
      <c r="S8" s="42"/>
      <c r="T8" s="42"/>
      <c r="U8" s="42"/>
      <c r="V8" s="42"/>
      <c r="W8" s="43"/>
    </row>
    <row r="9" spans="1:23" ht="15" customHeight="1" x14ac:dyDescent="0.25">
      <c r="A9" s="62">
        <v>7</v>
      </c>
      <c r="B9" s="51" t="s">
        <v>120</v>
      </c>
      <c r="C9" s="41" t="s">
        <v>465</v>
      </c>
      <c r="D9" s="40"/>
      <c r="E9" s="42"/>
      <c r="F9" s="42"/>
      <c r="G9" s="42"/>
      <c r="H9" s="42"/>
      <c r="I9" s="42">
        <v>5</v>
      </c>
      <c r="J9" s="42"/>
      <c r="K9" s="42">
        <v>1</v>
      </c>
      <c r="L9" s="42"/>
      <c r="M9" s="42"/>
      <c r="N9" s="42"/>
      <c r="O9" s="42"/>
      <c r="P9" s="42"/>
      <c r="Q9" s="42"/>
      <c r="R9" s="42">
        <v>10</v>
      </c>
      <c r="S9" s="42">
        <v>10</v>
      </c>
      <c r="T9" s="42">
        <v>10</v>
      </c>
      <c r="U9" s="42">
        <v>7</v>
      </c>
      <c r="V9" s="42">
        <v>8</v>
      </c>
      <c r="W9" s="43"/>
    </row>
    <row r="10" spans="1:23" ht="15" customHeight="1" x14ac:dyDescent="0.25">
      <c r="A10" s="62">
        <v>8</v>
      </c>
      <c r="B10" s="52" t="s">
        <v>131</v>
      </c>
      <c r="C10" s="41" t="s">
        <v>465</v>
      </c>
      <c r="D10" s="40"/>
      <c r="E10" s="42"/>
      <c r="F10" s="42"/>
      <c r="G10" s="42"/>
      <c r="H10" s="42"/>
      <c r="I10" s="42">
        <v>4</v>
      </c>
      <c r="J10" s="42"/>
      <c r="K10" s="42"/>
      <c r="L10" s="42">
        <v>35</v>
      </c>
      <c r="M10" s="42"/>
      <c r="N10" s="42"/>
      <c r="O10" s="42"/>
      <c r="P10" s="42"/>
      <c r="Q10" s="42"/>
      <c r="R10" s="42">
        <v>40</v>
      </c>
      <c r="S10" s="42"/>
      <c r="T10" s="42"/>
      <c r="U10" s="42"/>
      <c r="V10" s="42"/>
      <c r="W10" s="43"/>
    </row>
    <row r="11" spans="1:23" ht="15" customHeight="1" x14ac:dyDescent="0.25">
      <c r="A11" s="62">
        <v>9</v>
      </c>
      <c r="B11" s="51" t="s">
        <v>466</v>
      </c>
      <c r="C11" s="41" t="s">
        <v>465</v>
      </c>
      <c r="D11" s="40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v>5</v>
      </c>
      <c r="P11" s="42">
        <v>5</v>
      </c>
      <c r="Q11" s="42"/>
      <c r="R11" s="42">
        <v>80</v>
      </c>
      <c r="S11" s="42">
        <v>80</v>
      </c>
      <c r="T11" s="42"/>
      <c r="U11" s="42">
        <v>80</v>
      </c>
      <c r="V11" s="42">
        <v>60</v>
      </c>
      <c r="W11" s="43"/>
    </row>
    <row r="12" spans="1:23" ht="15" customHeight="1" x14ac:dyDescent="0.25">
      <c r="A12" s="62">
        <v>10</v>
      </c>
      <c r="B12" s="52" t="s">
        <v>132</v>
      </c>
      <c r="C12" s="41" t="s">
        <v>465</v>
      </c>
      <c r="D12" s="4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>
        <v>28</v>
      </c>
      <c r="S12" s="42">
        <v>28</v>
      </c>
      <c r="T12" s="42">
        <v>28</v>
      </c>
      <c r="U12" s="42">
        <v>28</v>
      </c>
      <c r="V12" s="42"/>
      <c r="W12" s="43">
        <v>18</v>
      </c>
    </row>
    <row r="13" spans="1:23" ht="15" customHeight="1" x14ac:dyDescent="0.25">
      <c r="A13" s="62">
        <v>11</v>
      </c>
      <c r="B13" s="53" t="s">
        <v>467</v>
      </c>
      <c r="C13" s="41" t="s">
        <v>465</v>
      </c>
      <c r="D13" s="40"/>
      <c r="E13" s="42"/>
      <c r="F13" s="42"/>
      <c r="G13" s="42"/>
      <c r="H13" s="42"/>
      <c r="I13" s="42"/>
      <c r="J13" s="42"/>
      <c r="K13" s="42"/>
      <c r="L13" s="42">
        <v>7</v>
      </c>
      <c r="M13" s="42"/>
      <c r="N13" s="42"/>
      <c r="O13" s="42"/>
      <c r="P13" s="42"/>
      <c r="Q13" s="42"/>
      <c r="R13" s="42">
        <v>100</v>
      </c>
      <c r="S13" s="42"/>
      <c r="T13" s="42"/>
      <c r="U13" s="42"/>
      <c r="V13" s="42"/>
      <c r="W13" s="43"/>
    </row>
    <row r="14" spans="1:23" ht="15" customHeight="1" x14ac:dyDescent="0.25">
      <c r="A14" s="62">
        <v>12</v>
      </c>
      <c r="B14" s="53" t="s">
        <v>123</v>
      </c>
      <c r="C14" s="41" t="s">
        <v>465</v>
      </c>
      <c r="D14" s="40"/>
      <c r="E14" s="42"/>
      <c r="F14" s="42"/>
      <c r="G14" s="42"/>
      <c r="H14" s="42"/>
      <c r="I14" s="42"/>
      <c r="J14" s="42"/>
      <c r="K14" s="42"/>
      <c r="L14" s="42">
        <v>50</v>
      </c>
      <c r="M14" s="42">
        <v>15</v>
      </c>
      <c r="N14" s="42">
        <v>8</v>
      </c>
      <c r="O14" s="42"/>
      <c r="P14" s="42"/>
      <c r="Q14" s="42"/>
      <c r="R14" s="42">
        <v>90</v>
      </c>
      <c r="S14" s="42">
        <v>20</v>
      </c>
      <c r="T14" s="42"/>
      <c r="U14" s="42"/>
      <c r="V14" s="42">
        <v>90</v>
      </c>
      <c r="W14" s="43">
        <v>15</v>
      </c>
    </row>
    <row r="15" spans="1:23" ht="15" customHeight="1" x14ac:dyDescent="0.25">
      <c r="A15" s="62">
        <v>13</v>
      </c>
      <c r="B15" s="51" t="s">
        <v>119</v>
      </c>
      <c r="C15" s="41" t="s">
        <v>465</v>
      </c>
      <c r="D15" s="40"/>
      <c r="E15" s="42"/>
      <c r="F15" s="42"/>
      <c r="G15" s="42"/>
      <c r="H15" s="42"/>
      <c r="I15" s="42">
        <v>7</v>
      </c>
      <c r="J15" s="42">
        <v>5</v>
      </c>
      <c r="K15" s="42"/>
      <c r="L15" s="42"/>
      <c r="M15" s="42"/>
      <c r="N15" s="42"/>
      <c r="O15" s="42"/>
      <c r="P15" s="42"/>
      <c r="Q15" s="42"/>
      <c r="R15" s="42">
        <v>32</v>
      </c>
      <c r="S15" s="42">
        <v>32</v>
      </c>
      <c r="T15" s="42"/>
      <c r="U15" s="42"/>
      <c r="V15" s="42"/>
      <c r="W15" s="43"/>
    </row>
    <row r="16" spans="1:23" ht="15" customHeight="1" x14ac:dyDescent="0.25">
      <c r="A16" s="62">
        <v>14</v>
      </c>
      <c r="B16" s="52" t="s">
        <v>128</v>
      </c>
      <c r="C16" s="41" t="s">
        <v>465</v>
      </c>
      <c r="D16" s="40"/>
      <c r="E16" s="42"/>
      <c r="F16" s="42"/>
      <c r="G16" s="42"/>
      <c r="H16" s="42"/>
      <c r="I16" s="42"/>
      <c r="J16" s="42"/>
      <c r="K16" s="42"/>
      <c r="L16" s="42">
        <v>5</v>
      </c>
      <c r="M16" s="42">
        <v>5</v>
      </c>
      <c r="N16" s="42">
        <v>2</v>
      </c>
      <c r="O16" s="42">
        <v>5</v>
      </c>
      <c r="P16" s="42">
        <v>5</v>
      </c>
      <c r="Q16" s="42">
        <v>2</v>
      </c>
      <c r="R16" s="42">
        <v>50</v>
      </c>
      <c r="S16" s="42">
        <v>40</v>
      </c>
      <c r="T16" s="42"/>
      <c r="U16" s="42">
        <v>40</v>
      </c>
      <c r="V16" s="42"/>
      <c r="W16" s="43">
        <v>30</v>
      </c>
    </row>
    <row r="17" spans="1:23" ht="15" customHeight="1" x14ac:dyDescent="0.25">
      <c r="A17" s="62">
        <v>15</v>
      </c>
      <c r="B17" s="51" t="s">
        <v>122</v>
      </c>
      <c r="C17" s="41" t="s">
        <v>465</v>
      </c>
      <c r="D17" s="40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>
        <v>90</v>
      </c>
      <c r="S17" s="42"/>
      <c r="T17" s="42"/>
      <c r="U17" s="42"/>
      <c r="V17" s="42"/>
      <c r="W17" s="43"/>
    </row>
    <row r="18" spans="1:23" ht="15" customHeight="1" x14ac:dyDescent="0.25">
      <c r="A18" s="62">
        <v>16</v>
      </c>
      <c r="B18" s="52" t="s">
        <v>289</v>
      </c>
      <c r="C18" s="41" t="s">
        <v>465</v>
      </c>
      <c r="D18" s="40"/>
      <c r="E18" s="42">
        <v>25</v>
      </c>
      <c r="F18" s="42"/>
      <c r="G18" s="42"/>
      <c r="H18" s="42"/>
      <c r="I18" s="42">
        <v>10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5" customHeight="1" x14ac:dyDescent="0.25">
      <c r="A19" s="62">
        <v>17</v>
      </c>
      <c r="B19" s="53" t="s">
        <v>127</v>
      </c>
      <c r="C19" s="41" t="s">
        <v>465</v>
      </c>
      <c r="D19" s="4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>
        <v>8</v>
      </c>
      <c r="S19" s="42"/>
      <c r="T19" s="42"/>
      <c r="U19" s="42"/>
      <c r="V19" s="42">
        <v>8</v>
      </c>
      <c r="W19" s="43"/>
    </row>
    <row r="20" spans="1:23" ht="15" customHeight="1" x14ac:dyDescent="0.25">
      <c r="A20" s="62">
        <v>18</v>
      </c>
      <c r="B20" s="53" t="s">
        <v>129</v>
      </c>
      <c r="C20" s="41" t="s">
        <v>465</v>
      </c>
      <c r="D20" s="40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5" customHeight="1" x14ac:dyDescent="0.25">
      <c r="A21" s="62">
        <v>19</v>
      </c>
      <c r="B21" s="53" t="s">
        <v>121</v>
      </c>
      <c r="C21" s="41" t="s">
        <v>465</v>
      </c>
      <c r="D21" s="40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>
        <v>200</v>
      </c>
      <c r="S21" s="42"/>
      <c r="T21" s="42"/>
      <c r="U21" s="42"/>
      <c r="V21" s="42"/>
      <c r="W21" s="43"/>
    </row>
    <row r="22" spans="1:23" ht="15" customHeight="1" x14ac:dyDescent="0.25">
      <c r="A22" s="62">
        <v>20</v>
      </c>
      <c r="B22" s="53" t="s">
        <v>135</v>
      </c>
      <c r="C22" s="41" t="s">
        <v>465</v>
      </c>
      <c r="D22" s="40"/>
      <c r="E22" s="42"/>
      <c r="F22" s="42"/>
      <c r="G22" s="42"/>
      <c r="H22" s="42"/>
      <c r="I22" s="42">
        <v>1</v>
      </c>
      <c r="J22" s="42"/>
      <c r="K22" s="42"/>
      <c r="L22" s="42">
        <v>16</v>
      </c>
      <c r="M22" s="42"/>
      <c r="N22" s="42"/>
      <c r="O22" s="42"/>
      <c r="P22" s="42"/>
      <c r="Q22" s="42"/>
      <c r="R22" s="42">
        <v>16</v>
      </c>
      <c r="S22" s="42"/>
      <c r="T22" s="42">
        <v>16</v>
      </c>
      <c r="U22" s="42"/>
      <c r="V22" s="42">
        <v>12</v>
      </c>
      <c r="W22" s="43"/>
    </row>
    <row r="23" spans="1:23" ht="15" customHeight="1" x14ac:dyDescent="0.25">
      <c r="A23" s="62">
        <v>21</v>
      </c>
      <c r="B23" s="53" t="s">
        <v>468</v>
      </c>
      <c r="C23" s="41" t="s">
        <v>465</v>
      </c>
      <c r="D23" s="40"/>
      <c r="E23" s="42"/>
      <c r="F23" s="42"/>
      <c r="G23" s="42"/>
      <c r="H23" s="42"/>
      <c r="I23" s="42"/>
      <c r="J23" s="42"/>
      <c r="K23" s="42"/>
      <c r="L23" s="42">
        <v>3</v>
      </c>
      <c r="M23" s="42">
        <v>3</v>
      </c>
      <c r="N23" s="42">
        <v>3</v>
      </c>
      <c r="O23" s="42"/>
      <c r="P23" s="42"/>
      <c r="Q23" s="42"/>
      <c r="R23" s="42"/>
      <c r="S23" s="42"/>
      <c r="T23" s="42"/>
      <c r="U23" s="42"/>
      <c r="V23" s="42"/>
      <c r="W23" s="43"/>
    </row>
    <row r="24" spans="1:23" ht="15" customHeight="1" x14ac:dyDescent="0.25">
      <c r="A24" s="62">
        <v>22</v>
      </c>
      <c r="B24" s="53" t="s">
        <v>469</v>
      </c>
      <c r="C24" s="41" t="s">
        <v>465</v>
      </c>
      <c r="D24" s="40"/>
      <c r="E24" s="42">
        <v>1</v>
      </c>
      <c r="F24" s="42"/>
      <c r="G24" s="42"/>
      <c r="H24" s="42"/>
      <c r="I24" s="42"/>
      <c r="J24" s="42"/>
      <c r="K24" s="42"/>
      <c r="L24" s="42"/>
      <c r="M24" s="42"/>
      <c r="N24" s="42"/>
      <c r="O24" s="42">
        <v>1</v>
      </c>
      <c r="P24" s="42"/>
      <c r="Q24" s="42"/>
      <c r="R24" s="42">
        <v>10</v>
      </c>
      <c r="S24" s="42">
        <v>10</v>
      </c>
      <c r="T24" s="42"/>
      <c r="U24" s="42"/>
      <c r="V24" s="42">
        <v>10</v>
      </c>
      <c r="W24" s="43"/>
    </row>
    <row r="25" spans="1:23" ht="15" customHeight="1" x14ac:dyDescent="0.25">
      <c r="A25" s="62">
        <v>23</v>
      </c>
      <c r="B25" s="53" t="s">
        <v>234</v>
      </c>
      <c r="C25" s="41" t="s">
        <v>465</v>
      </c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>
        <v>15</v>
      </c>
      <c r="S25" s="42">
        <v>10</v>
      </c>
      <c r="T25" s="42"/>
      <c r="U25" s="42">
        <v>15</v>
      </c>
      <c r="V25" s="42">
        <v>7</v>
      </c>
      <c r="W25" s="43"/>
    </row>
    <row r="26" spans="1:23" ht="15" customHeight="1" x14ac:dyDescent="0.25">
      <c r="A26" s="62">
        <v>24</v>
      </c>
      <c r="B26" s="53" t="s">
        <v>145</v>
      </c>
      <c r="C26" s="41" t="s">
        <v>465</v>
      </c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>
        <v>5</v>
      </c>
      <c r="P26" s="42">
        <v>5</v>
      </c>
      <c r="Q26" s="42">
        <v>5</v>
      </c>
      <c r="R26" s="42">
        <v>10</v>
      </c>
      <c r="S26" s="42">
        <v>10</v>
      </c>
      <c r="T26" s="42"/>
      <c r="U26" s="42">
        <v>10</v>
      </c>
      <c r="V26" s="42">
        <v>8</v>
      </c>
      <c r="W26" s="43"/>
    </row>
    <row r="27" spans="1:23" ht="15" customHeight="1" x14ac:dyDescent="0.25">
      <c r="A27" s="62">
        <v>25</v>
      </c>
      <c r="B27" s="51" t="s">
        <v>134</v>
      </c>
      <c r="C27" s="41" t="s">
        <v>465</v>
      </c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>
        <v>160</v>
      </c>
      <c r="S27" s="42"/>
      <c r="T27" s="42"/>
      <c r="U27" s="42">
        <v>160</v>
      </c>
      <c r="V27" s="42"/>
      <c r="W27" s="43"/>
    </row>
    <row r="28" spans="1:23" ht="15" customHeight="1" x14ac:dyDescent="0.25">
      <c r="A28" s="62">
        <v>26</v>
      </c>
      <c r="B28" s="54" t="s">
        <v>142</v>
      </c>
      <c r="C28" s="41" t="s">
        <v>465</v>
      </c>
      <c r="D28" s="40"/>
      <c r="E28" s="42"/>
      <c r="F28" s="42"/>
      <c r="G28" s="42"/>
      <c r="H28" s="42"/>
      <c r="I28" s="42"/>
      <c r="J28" s="42"/>
      <c r="K28" s="42"/>
      <c r="L28" s="42">
        <v>4</v>
      </c>
      <c r="M28" s="42"/>
      <c r="N28" s="42"/>
      <c r="O28" s="42"/>
      <c r="P28" s="42"/>
      <c r="Q28" s="42"/>
      <c r="R28" s="42">
        <v>14</v>
      </c>
      <c r="S28" s="42">
        <v>3</v>
      </c>
      <c r="T28" s="42"/>
      <c r="U28" s="42"/>
      <c r="V28" s="42">
        <v>4</v>
      </c>
      <c r="W28" s="43">
        <v>7</v>
      </c>
    </row>
    <row r="29" spans="1:23" ht="15" customHeight="1" x14ac:dyDescent="0.25">
      <c r="A29" s="62">
        <v>27</v>
      </c>
      <c r="B29" s="51" t="s">
        <v>139</v>
      </c>
      <c r="C29" s="41" t="s">
        <v>465</v>
      </c>
      <c r="D29" s="40"/>
      <c r="E29" s="42"/>
      <c r="F29" s="42"/>
      <c r="G29" s="42"/>
      <c r="H29" s="42"/>
      <c r="I29" s="42">
        <v>2</v>
      </c>
      <c r="J29" s="42">
        <v>1</v>
      </c>
      <c r="K29" s="42"/>
      <c r="L29" s="42">
        <v>9</v>
      </c>
      <c r="M29" s="42"/>
      <c r="N29" s="42"/>
      <c r="O29" s="42"/>
      <c r="P29" s="42"/>
      <c r="Q29" s="42"/>
      <c r="R29" s="42">
        <v>9</v>
      </c>
      <c r="S29" s="42"/>
      <c r="T29" s="42"/>
      <c r="U29" s="42"/>
      <c r="V29" s="42">
        <v>9</v>
      </c>
      <c r="W29" s="43">
        <v>3</v>
      </c>
    </row>
    <row r="30" spans="1:23" ht="15" customHeight="1" x14ac:dyDescent="0.25">
      <c r="A30" s="62">
        <v>28</v>
      </c>
      <c r="B30" s="54" t="s">
        <v>140</v>
      </c>
      <c r="C30" s="41" t="s">
        <v>465</v>
      </c>
      <c r="D30" s="40"/>
      <c r="E30" s="42"/>
      <c r="F30" s="42"/>
      <c r="G30" s="42"/>
      <c r="H30" s="42"/>
      <c r="I30" s="42"/>
      <c r="J30" s="42"/>
      <c r="K30" s="42"/>
      <c r="L30" s="42">
        <v>25</v>
      </c>
      <c r="M30" s="42">
        <v>1</v>
      </c>
      <c r="N30" s="42"/>
      <c r="O30" s="42"/>
      <c r="P30" s="42"/>
      <c r="Q30" s="42"/>
      <c r="R30" s="42">
        <v>75</v>
      </c>
      <c r="S30" s="42">
        <v>49</v>
      </c>
      <c r="T30" s="42">
        <v>13</v>
      </c>
      <c r="U30" s="42">
        <v>11</v>
      </c>
      <c r="V30" s="42">
        <v>20</v>
      </c>
      <c r="W30" s="43"/>
    </row>
    <row r="31" spans="1:23" ht="15" customHeight="1" x14ac:dyDescent="0.25">
      <c r="A31" s="62">
        <v>29</v>
      </c>
      <c r="B31" s="51" t="s">
        <v>138</v>
      </c>
      <c r="C31" s="41" t="s">
        <v>465</v>
      </c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>
        <v>5</v>
      </c>
      <c r="S31" s="42">
        <v>2</v>
      </c>
      <c r="T31" s="42"/>
      <c r="U31" s="42">
        <v>5</v>
      </c>
      <c r="V31" s="42">
        <v>2</v>
      </c>
      <c r="W31" s="43"/>
    </row>
    <row r="32" spans="1:23" ht="15" customHeight="1" x14ac:dyDescent="0.25">
      <c r="A32" s="62">
        <v>30</v>
      </c>
      <c r="B32" s="54" t="s">
        <v>185</v>
      </c>
      <c r="C32" s="41" t="s">
        <v>465</v>
      </c>
      <c r="D32" s="40"/>
      <c r="E32" s="42"/>
      <c r="F32" s="42"/>
      <c r="G32" s="42"/>
      <c r="H32" s="42"/>
      <c r="I32" s="42"/>
      <c r="J32" s="42"/>
      <c r="K32" s="42"/>
      <c r="L32" s="42">
        <v>12</v>
      </c>
      <c r="M32" s="42"/>
      <c r="N32" s="42"/>
      <c r="O32" s="42"/>
      <c r="P32" s="42"/>
      <c r="Q32" s="42"/>
      <c r="R32" s="42">
        <v>20</v>
      </c>
      <c r="S32" s="42">
        <v>4</v>
      </c>
      <c r="T32" s="42">
        <v>7</v>
      </c>
      <c r="U32" s="42">
        <v>2</v>
      </c>
      <c r="V32" s="42">
        <v>7</v>
      </c>
      <c r="W32" s="43">
        <v>2</v>
      </c>
    </row>
    <row r="33" spans="1:23" ht="15" customHeight="1" x14ac:dyDescent="0.25">
      <c r="A33" s="62">
        <v>31</v>
      </c>
      <c r="B33" s="51" t="s">
        <v>212</v>
      </c>
      <c r="C33" s="41" t="s">
        <v>465</v>
      </c>
      <c r="D33" s="40"/>
      <c r="E33" s="42">
        <v>9</v>
      </c>
      <c r="F33" s="42">
        <v>5</v>
      </c>
      <c r="G33" s="42">
        <v>2</v>
      </c>
      <c r="H33" s="42">
        <v>2</v>
      </c>
      <c r="I33" s="42">
        <v>2</v>
      </c>
      <c r="J33" s="42"/>
      <c r="K33" s="42">
        <v>2</v>
      </c>
      <c r="L33" s="42"/>
      <c r="M33" s="42"/>
      <c r="N33" s="42"/>
      <c r="O33" s="42">
        <v>10</v>
      </c>
      <c r="P33" s="42">
        <v>8</v>
      </c>
      <c r="Q33" s="42">
        <v>2</v>
      </c>
      <c r="R33" s="42">
        <v>300</v>
      </c>
      <c r="S33" s="42">
        <v>100</v>
      </c>
      <c r="T33" s="42">
        <v>20</v>
      </c>
      <c r="U33" s="42">
        <v>100</v>
      </c>
      <c r="V33" s="42">
        <v>80</v>
      </c>
      <c r="W33" s="43"/>
    </row>
    <row r="34" spans="1:23" ht="15" customHeight="1" x14ac:dyDescent="0.25">
      <c r="A34" s="62">
        <v>32</v>
      </c>
      <c r="B34" s="54" t="s">
        <v>141</v>
      </c>
      <c r="C34" s="41" t="s">
        <v>465</v>
      </c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>
        <v>1</v>
      </c>
      <c r="P34" s="42"/>
      <c r="Q34" s="42"/>
      <c r="R34" s="42">
        <v>20</v>
      </c>
      <c r="S34" s="42">
        <v>20</v>
      </c>
      <c r="T34" s="42">
        <v>10</v>
      </c>
      <c r="U34" s="42">
        <v>15</v>
      </c>
      <c r="V34" s="42">
        <v>15</v>
      </c>
      <c r="W34" s="43">
        <v>7</v>
      </c>
    </row>
    <row r="35" spans="1:23" ht="15" customHeight="1" x14ac:dyDescent="0.25">
      <c r="A35" s="62">
        <v>33</v>
      </c>
      <c r="B35" s="53" t="s">
        <v>143</v>
      </c>
      <c r="C35" s="41" t="s">
        <v>465</v>
      </c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v>3</v>
      </c>
      <c r="P35" s="42">
        <v>1</v>
      </c>
      <c r="Q35" s="42"/>
      <c r="R35" s="42">
        <v>8</v>
      </c>
      <c r="S35" s="42">
        <v>5</v>
      </c>
      <c r="T35" s="42"/>
      <c r="U35" s="42">
        <v>5</v>
      </c>
      <c r="V35" s="42">
        <v>8</v>
      </c>
      <c r="W35" s="43"/>
    </row>
    <row r="36" spans="1:23" ht="15" customHeight="1" x14ac:dyDescent="0.25">
      <c r="A36" s="62">
        <v>34</v>
      </c>
      <c r="B36" s="53" t="s">
        <v>144</v>
      </c>
      <c r="C36" s="41" t="s">
        <v>465</v>
      </c>
      <c r="D36" s="40"/>
      <c r="E36" s="42">
        <v>10</v>
      </c>
      <c r="F36" s="42">
        <v>3</v>
      </c>
      <c r="G36" s="42">
        <v>8</v>
      </c>
      <c r="H36" s="42">
        <v>3</v>
      </c>
      <c r="I36" s="42"/>
      <c r="J36" s="42"/>
      <c r="K36" s="42"/>
      <c r="L36" s="42"/>
      <c r="M36" s="42"/>
      <c r="N36" s="42"/>
      <c r="O36" s="42">
        <v>8</v>
      </c>
      <c r="P36" s="42">
        <v>2</v>
      </c>
      <c r="Q36" s="42">
        <v>2</v>
      </c>
      <c r="R36" s="42">
        <v>270</v>
      </c>
      <c r="S36" s="42">
        <v>105</v>
      </c>
      <c r="T36" s="42">
        <v>15</v>
      </c>
      <c r="U36" s="42">
        <v>126</v>
      </c>
      <c r="V36" s="42">
        <v>8</v>
      </c>
      <c r="W36" s="43">
        <v>8</v>
      </c>
    </row>
    <row r="37" spans="1:23" ht="15" customHeight="1" x14ac:dyDescent="0.25">
      <c r="A37" s="62">
        <v>35</v>
      </c>
      <c r="B37" s="51" t="s">
        <v>137</v>
      </c>
      <c r="C37" s="41" t="s">
        <v>465</v>
      </c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>
        <v>3</v>
      </c>
      <c r="P37" s="42"/>
      <c r="Q37" s="42"/>
      <c r="R37" s="42">
        <v>20</v>
      </c>
      <c r="S37" s="42"/>
      <c r="T37" s="42"/>
      <c r="U37" s="42"/>
      <c r="V37" s="42">
        <v>12</v>
      </c>
      <c r="W37" s="43"/>
    </row>
    <row r="38" spans="1:23" ht="15" customHeight="1" x14ac:dyDescent="0.25">
      <c r="A38" s="62">
        <v>36</v>
      </c>
      <c r="B38" s="52" t="s">
        <v>470</v>
      </c>
      <c r="C38" s="41" t="s">
        <v>465</v>
      </c>
      <c r="D38" s="40"/>
      <c r="E38" s="42">
        <v>16</v>
      </c>
      <c r="F38" s="42"/>
      <c r="G38" s="42">
        <v>6</v>
      </c>
      <c r="H38" s="42">
        <v>2</v>
      </c>
      <c r="I38" s="42">
        <v>2</v>
      </c>
      <c r="J38" s="42"/>
      <c r="K38" s="42"/>
      <c r="L38" s="42"/>
      <c r="M38" s="42"/>
      <c r="N38" s="42"/>
      <c r="O38" s="42"/>
      <c r="P38" s="42"/>
      <c r="Q38" s="42"/>
      <c r="R38" s="42">
        <v>30</v>
      </c>
      <c r="S38" s="42">
        <v>20</v>
      </c>
      <c r="T38" s="42">
        <v>25</v>
      </c>
      <c r="U38" s="42">
        <v>30</v>
      </c>
      <c r="V38" s="42">
        <v>15</v>
      </c>
      <c r="W38" s="43"/>
    </row>
    <row r="39" spans="1:23" ht="15" customHeight="1" x14ac:dyDescent="0.25">
      <c r="A39" s="62">
        <v>37</v>
      </c>
      <c r="B39" s="53" t="s">
        <v>192</v>
      </c>
      <c r="C39" s="41" t="s">
        <v>465</v>
      </c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9</v>
      </c>
      <c r="S39" s="42"/>
      <c r="T39" s="42"/>
      <c r="U39" s="42"/>
      <c r="V39" s="42">
        <v>9</v>
      </c>
      <c r="W39" s="43"/>
    </row>
    <row r="40" spans="1:23" ht="15" customHeight="1" x14ac:dyDescent="0.25">
      <c r="A40" s="62">
        <v>38</v>
      </c>
      <c r="B40" s="53" t="s">
        <v>136</v>
      </c>
      <c r="C40" s="41" t="s">
        <v>465</v>
      </c>
      <c r="D40" s="40"/>
      <c r="E40" s="42"/>
      <c r="F40" s="42"/>
      <c r="G40" s="42"/>
      <c r="H40" s="42"/>
      <c r="I40" s="42"/>
      <c r="J40" s="42"/>
      <c r="K40" s="42"/>
      <c r="L40" s="42">
        <v>5</v>
      </c>
      <c r="M40" s="42"/>
      <c r="N40" s="42">
        <v>5</v>
      </c>
      <c r="O40" s="42"/>
      <c r="P40" s="42"/>
      <c r="Q40" s="42"/>
      <c r="R40" s="42">
        <v>30</v>
      </c>
      <c r="S40" s="42">
        <v>30</v>
      </c>
      <c r="T40" s="42">
        <v>15</v>
      </c>
      <c r="U40" s="42">
        <v>30</v>
      </c>
      <c r="V40" s="42">
        <v>30</v>
      </c>
      <c r="W40" s="43"/>
    </row>
    <row r="41" spans="1:23" ht="15" customHeight="1" x14ac:dyDescent="0.25">
      <c r="A41" s="62">
        <v>39</v>
      </c>
      <c r="B41" s="53" t="s">
        <v>471</v>
      </c>
      <c r="C41" s="41" t="s">
        <v>465</v>
      </c>
      <c r="D41" s="40"/>
      <c r="E41" s="42">
        <v>8</v>
      </c>
      <c r="F41" s="42">
        <v>4</v>
      </c>
      <c r="G41" s="42">
        <v>4</v>
      </c>
      <c r="H41" s="42">
        <v>2</v>
      </c>
      <c r="I41" s="42">
        <v>4</v>
      </c>
      <c r="J41" s="42"/>
      <c r="K41" s="42"/>
      <c r="L41" s="42"/>
      <c r="M41" s="42"/>
      <c r="N41" s="42"/>
      <c r="O41" s="42">
        <v>1</v>
      </c>
      <c r="P41" s="42"/>
      <c r="Q41" s="42"/>
      <c r="R41" s="42"/>
      <c r="S41" s="42"/>
      <c r="T41" s="42"/>
      <c r="U41" s="42"/>
      <c r="V41" s="42"/>
      <c r="W41" s="43"/>
    </row>
    <row r="42" spans="1:23" ht="15" customHeight="1" x14ac:dyDescent="0.25">
      <c r="A42" s="62">
        <v>40</v>
      </c>
      <c r="B42" s="53" t="s">
        <v>427</v>
      </c>
      <c r="C42" s="41" t="s">
        <v>465</v>
      </c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v>2</v>
      </c>
      <c r="P42" s="42"/>
      <c r="Q42" s="42"/>
      <c r="R42" s="42">
        <v>48</v>
      </c>
      <c r="S42" s="42">
        <v>48</v>
      </c>
      <c r="T42" s="42"/>
      <c r="U42" s="42">
        <v>48</v>
      </c>
      <c r="V42" s="42">
        <v>48</v>
      </c>
      <c r="W42" s="43"/>
    </row>
    <row r="43" spans="1:23" ht="15" customHeight="1" x14ac:dyDescent="0.25">
      <c r="A43" s="62">
        <v>41</v>
      </c>
      <c r="B43" s="51" t="s">
        <v>472</v>
      </c>
      <c r="C43" s="41" t="s">
        <v>465</v>
      </c>
      <c r="D43" s="40"/>
      <c r="E43" s="42"/>
      <c r="F43" s="42"/>
      <c r="G43" s="42"/>
      <c r="H43" s="42"/>
      <c r="I43" s="42">
        <v>10</v>
      </c>
      <c r="J43" s="42"/>
      <c r="K43" s="42"/>
      <c r="L43" s="42">
        <v>10</v>
      </c>
      <c r="M43" s="42"/>
      <c r="N43" s="42"/>
      <c r="O43" s="42">
        <v>2</v>
      </c>
      <c r="P43" s="42"/>
      <c r="Q43" s="42"/>
      <c r="R43" s="42"/>
      <c r="S43" s="42"/>
      <c r="T43" s="42"/>
      <c r="U43" s="42"/>
      <c r="V43" s="42"/>
      <c r="W43" s="43"/>
    </row>
    <row r="44" spans="1:23" ht="15" customHeight="1" x14ac:dyDescent="0.25">
      <c r="A44" s="62">
        <v>42</v>
      </c>
      <c r="B44" s="52" t="s">
        <v>473</v>
      </c>
      <c r="C44" s="41" t="s">
        <v>465</v>
      </c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>
        <v>65</v>
      </c>
      <c r="S44" s="42"/>
      <c r="T44" s="42"/>
      <c r="U44" s="42">
        <v>65</v>
      </c>
      <c r="V44" s="42"/>
      <c r="W44" s="43"/>
    </row>
    <row r="45" spans="1:23" ht="15" customHeight="1" x14ac:dyDescent="0.25">
      <c r="A45" s="62">
        <v>43</v>
      </c>
      <c r="B45" s="51" t="s">
        <v>474</v>
      </c>
      <c r="C45" s="41" t="s">
        <v>465</v>
      </c>
      <c r="D45" s="40"/>
      <c r="E45" s="42"/>
      <c r="F45" s="42">
        <v>10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</row>
    <row r="46" spans="1:23" ht="15" customHeight="1" x14ac:dyDescent="0.25">
      <c r="A46" s="62">
        <v>44</v>
      </c>
      <c r="B46" s="52" t="s">
        <v>475</v>
      </c>
      <c r="C46" s="41" t="s">
        <v>465</v>
      </c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v>540</v>
      </c>
      <c r="S46" s="42">
        <v>300</v>
      </c>
      <c r="T46" s="42">
        <v>180</v>
      </c>
      <c r="U46" s="42">
        <v>480</v>
      </c>
      <c r="V46" s="42">
        <v>330</v>
      </c>
      <c r="W46" s="43">
        <v>180</v>
      </c>
    </row>
    <row r="47" spans="1:23" ht="15" customHeight="1" x14ac:dyDescent="0.25">
      <c r="A47" s="62">
        <v>45</v>
      </c>
      <c r="B47" s="51" t="s">
        <v>476</v>
      </c>
      <c r="C47" s="41" t="s">
        <v>465</v>
      </c>
      <c r="D47" s="40"/>
      <c r="E47" s="42"/>
      <c r="F47" s="42"/>
      <c r="G47" s="42"/>
      <c r="H47" s="42"/>
      <c r="I47" s="42">
        <v>83</v>
      </c>
      <c r="J47" s="42">
        <v>62</v>
      </c>
      <c r="K47" s="42">
        <v>2</v>
      </c>
      <c r="L47" s="42">
        <v>34</v>
      </c>
      <c r="M47" s="42">
        <v>30</v>
      </c>
      <c r="N47" s="42"/>
      <c r="O47" s="42"/>
      <c r="P47" s="42"/>
      <c r="Q47" s="42"/>
      <c r="R47" s="42">
        <v>75</v>
      </c>
      <c r="S47" s="42">
        <v>79</v>
      </c>
      <c r="T47" s="42">
        <v>48</v>
      </c>
      <c r="U47" s="42">
        <v>72</v>
      </c>
      <c r="V47" s="42">
        <v>83</v>
      </c>
      <c r="W47" s="43">
        <v>48</v>
      </c>
    </row>
    <row r="48" spans="1:23" ht="15" customHeight="1" x14ac:dyDescent="0.25">
      <c r="A48" s="62">
        <v>46</v>
      </c>
      <c r="B48" s="52" t="s">
        <v>477</v>
      </c>
      <c r="C48" s="41" t="s">
        <v>465</v>
      </c>
      <c r="D48" s="40"/>
      <c r="E48" s="42">
        <v>45</v>
      </c>
      <c r="F48" s="42"/>
      <c r="G48" s="42"/>
      <c r="H48" s="42"/>
      <c r="I48" s="42"/>
      <c r="J48" s="42"/>
      <c r="K48" s="42"/>
      <c r="L48" s="42"/>
      <c r="M48" s="42"/>
      <c r="N48" s="42"/>
      <c r="O48" s="42">
        <v>10</v>
      </c>
      <c r="P48" s="42"/>
      <c r="Q48" s="42"/>
      <c r="R48" s="42">
        <v>11</v>
      </c>
      <c r="S48" s="42"/>
      <c r="T48" s="42"/>
      <c r="U48" s="42"/>
      <c r="V48" s="42"/>
      <c r="W48" s="43"/>
    </row>
    <row r="49" spans="1:23" ht="15" customHeight="1" x14ac:dyDescent="0.25">
      <c r="A49" s="62">
        <v>47</v>
      </c>
      <c r="B49" s="51" t="s">
        <v>478</v>
      </c>
      <c r="C49" s="41" t="s">
        <v>465</v>
      </c>
      <c r="D49" s="40"/>
      <c r="E49" s="42">
        <v>4</v>
      </c>
      <c r="F49" s="42"/>
      <c r="G49" s="42"/>
      <c r="H49" s="42"/>
      <c r="I49" s="42"/>
      <c r="J49" s="42"/>
      <c r="K49" s="42"/>
      <c r="L49" s="42">
        <v>6</v>
      </c>
      <c r="M49" s="42"/>
      <c r="N49" s="42"/>
      <c r="O49" s="42"/>
      <c r="P49" s="42"/>
      <c r="Q49" s="42"/>
      <c r="R49" s="42">
        <v>12</v>
      </c>
      <c r="S49" s="42"/>
      <c r="T49" s="42"/>
      <c r="U49" s="42"/>
      <c r="V49" s="42"/>
      <c r="W49" s="43"/>
    </row>
    <row r="50" spans="1:23" ht="15" customHeight="1" x14ac:dyDescent="0.25">
      <c r="A50" s="62">
        <v>48</v>
      </c>
      <c r="B50" s="52" t="s">
        <v>479</v>
      </c>
      <c r="C50" s="41" t="s">
        <v>465</v>
      </c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v>15</v>
      </c>
      <c r="S50" s="42">
        <v>5</v>
      </c>
      <c r="T50" s="42"/>
      <c r="U50" s="42"/>
      <c r="V50" s="42"/>
      <c r="W50" s="43"/>
    </row>
    <row r="51" spans="1:23" ht="15" customHeight="1" x14ac:dyDescent="0.25">
      <c r="A51" s="62">
        <v>49</v>
      </c>
      <c r="B51" s="51" t="s">
        <v>480</v>
      </c>
      <c r="C51" s="41" t="s">
        <v>465</v>
      </c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v>100</v>
      </c>
      <c r="S51" s="42">
        <v>100</v>
      </c>
      <c r="T51" s="42"/>
      <c r="U51" s="42"/>
      <c r="V51" s="42"/>
      <c r="W51" s="43"/>
    </row>
    <row r="52" spans="1:23" ht="15" customHeight="1" x14ac:dyDescent="0.25">
      <c r="A52" s="62">
        <v>50</v>
      </c>
      <c r="B52" s="52" t="s">
        <v>481</v>
      </c>
      <c r="C52" s="41" t="s">
        <v>465</v>
      </c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v>1</v>
      </c>
      <c r="P52" s="42"/>
      <c r="Q52" s="42"/>
      <c r="R52" s="42">
        <v>50</v>
      </c>
      <c r="S52" s="42"/>
      <c r="T52" s="42"/>
      <c r="U52" s="42"/>
      <c r="V52" s="42"/>
      <c r="W52" s="43"/>
    </row>
    <row r="53" spans="1:23" ht="15" customHeight="1" x14ac:dyDescent="0.25">
      <c r="A53" s="62">
        <v>51</v>
      </c>
      <c r="B53" s="51" t="s">
        <v>482</v>
      </c>
      <c r="C53" s="41" t="s">
        <v>465</v>
      </c>
      <c r="D53" s="40"/>
      <c r="E53" s="42">
        <v>35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>
        <v>50</v>
      </c>
      <c r="V53" s="42">
        <v>20</v>
      </c>
      <c r="W53" s="43"/>
    </row>
    <row r="54" spans="1:23" ht="15" customHeight="1" x14ac:dyDescent="0.25">
      <c r="A54" s="62">
        <v>52</v>
      </c>
      <c r="B54" s="52" t="s">
        <v>483</v>
      </c>
      <c r="C54" s="41" t="s">
        <v>465</v>
      </c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v>4</v>
      </c>
      <c r="P54" s="42"/>
      <c r="Q54" s="42"/>
      <c r="R54" s="42">
        <v>30</v>
      </c>
      <c r="S54" s="42"/>
      <c r="T54" s="42"/>
      <c r="U54" s="42"/>
      <c r="V54" s="42"/>
      <c r="W54" s="43"/>
    </row>
    <row r="55" spans="1:23" ht="15" customHeight="1" x14ac:dyDescent="0.25">
      <c r="A55" s="62">
        <v>53</v>
      </c>
      <c r="B55" s="51" t="s">
        <v>484</v>
      </c>
      <c r="C55" s="41" t="s">
        <v>465</v>
      </c>
      <c r="D55" s="40"/>
      <c r="E55" s="42"/>
      <c r="F55" s="42"/>
      <c r="G55" s="42"/>
      <c r="H55" s="42"/>
      <c r="I55" s="42"/>
      <c r="J55" s="42">
        <v>5</v>
      </c>
      <c r="K55" s="42"/>
      <c r="L55" s="42"/>
      <c r="M55" s="42"/>
      <c r="N55" s="42"/>
      <c r="O55" s="42">
        <v>5</v>
      </c>
      <c r="P55" s="42"/>
      <c r="Q55" s="42"/>
      <c r="R55" s="42">
        <v>30</v>
      </c>
      <c r="S55" s="42">
        <v>10</v>
      </c>
      <c r="T55" s="42"/>
      <c r="U55" s="42">
        <v>30</v>
      </c>
      <c r="V55" s="42">
        <v>10</v>
      </c>
      <c r="W55" s="43">
        <v>30</v>
      </c>
    </row>
    <row r="56" spans="1:23" ht="15" customHeight="1" x14ac:dyDescent="0.25">
      <c r="A56" s="62">
        <v>54</v>
      </c>
      <c r="B56" s="52" t="s">
        <v>485</v>
      </c>
      <c r="C56" s="41" t="s">
        <v>465</v>
      </c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v>40</v>
      </c>
      <c r="S56" s="42">
        <v>25</v>
      </c>
      <c r="T56" s="42"/>
      <c r="U56" s="42">
        <v>15</v>
      </c>
      <c r="V56" s="42"/>
      <c r="W56" s="43"/>
    </row>
    <row r="57" spans="1:23" ht="15" customHeight="1" x14ac:dyDescent="0.25">
      <c r="A57" s="62">
        <v>55</v>
      </c>
      <c r="B57" s="51" t="s">
        <v>486</v>
      </c>
      <c r="C57" s="41" t="s">
        <v>465</v>
      </c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>
        <v>24</v>
      </c>
      <c r="P57" s="42"/>
      <c r="Q57" s="42"/>
      <c r="R57" s="42">
        <v>24</v>
      </c>
      <c r="S57" s="42">
        <v>24</v>
      </c>
      <c r="T57" s="42"/>
      <c r="U57" s="42"/>
      <c r="V57" s="42">
        <v>24</v>
      </c>
      <c r="W57" s="43"/>
    </row>
    <row r="58" spans="1:23" ht="15" customHeight="1" x14ac:dyDescent="0.25">
      <c r="A58" s="62">
        <v>56</v>
      </c>
      <c r="B58" s="52" t="s">
        <v>487</v>
      </c>
      <c r="C58" s="41" t="s">
        <v>465</v>
      </c>
      <c r="D58" s="40"/>
      <c r="E58" s="42"/>
      <c r="F58" s="42"/>
      <c r="G58" s="42"/>
      <c r="H58" s="42"/>
      <c r="I58" s="42"/>
      <c r="J58" s="42"/>
      <c r="K58" s="42"/>
      <c r="L58" s="42">
        <v>7</v>
      </c>
      <c r="M58" s="42"/>
      <c r="N58" s="42"/>
      <c r="O58" s="42"/>
      <c r="P58" s="42"/>
      <c r="Q58" s="42"/>
      <c r="R58" s="42">
        <v>50</v>
      </c>
      <c r="S58" s="42"/>
      <c r="T58" s="42"/>
      <c r="U58" s="42"/>
      <c r="V58" s="42"/>
      <c r="W58" s="43"/>
    </row>
    <row r="59" spans="1:23" ht="54" x14ac:dyDescent="0.25">
      <c r="A59" s="62">
        <v>57</v>
      </c>
      <c r="B59" s="51" t="s">
        <v>488</v>
      </c>
      <c r="C59" s="41" t="s">
        <v>465</v>
      </c>
      <c r="D59" s="40"/>
      <c r="E59" s="42"/>
      <c r="F59" s="42"/>
      <c r="G59" s="42"/>
      <c r="H59" s="42"/>
      <c r="I59" s="42"/>
      <c r="J59" s="42"/>
      <c r="K59" s="42"/>
      <c r="L59" s="42">
        <v>10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</row>
    <row r="60" spans="1:23" ht="15" customHeight="1" x14ac:dyDescent="0.25">
      <c r="A60" s="62">
        <v>58</v>
      </c>
      <c r="B60" s="52" t="s">
        <v>489</v>
      </c>
      <c r="C60" s="41" t="s">
        <v>465</v>
      </c>
      <c r="D60" s="40"/>
      <c r="E60" s="42"/>
      <c r="F60" s="42"/>
      <c r="G60" s="42"/>
      <c r="H60" s="42"/>
      <c r="I60" s="42">
        <v>60</v>
      </c>
      <c r="J60" s="42"/>
      <c r="K60" s="42">
        <v>10</v>
      </c>
      <c r="L60" s="42"/>
      <c r="M60" s="42"/>
      <c r="N60" s="42"/>
      <c r="O60" s="42"/>
      <c r="P60" s="42"/>
      <c r="Q60" s="42"/>
      <c r="R60" s="42">
        <v>50</v>
      </c>
      <c r="S60" s="42"/>
      <c r="T60" s="42"/>
      <c r="U60" s="42"/>
      <c r="V60" s="42"/>
      <c r="W60" s="43"/>
    </row>
    <row r="61" spans="1:23" ht="15" customHeight="1" x14ac:dyDescent="0.25">
      <c r="A61" s="62">
        <v>59</v>
      </c>
      <c r="B61" s="51" t="s">
        <v>490</v>
      </c>
      <c r="C61" s="41" t="s">
        <v>465</v>
      </c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>
        <v>30</v>
      </c>
      <c r="S61" s="42"/>
      <c r="T61" s="42"/>
      <c r="U61" s="42"/>
      <c r="V61" s="42"/>
      <c r="W61" s="43"/>
    </row>
    <row r="62" spans="1:23" ht="15" customHeight="1" x14ac:dyDescent="0.25">
      <c r="A62" s="62">
        <v>60</v>
      </c>
      <c r="B62" s="52" t="s">
        <v>491</v>
      </c>
      <c r="C62" s="41" t="s">
        <v>465</v>
      </c>
      <c r="D62" s="40"/>
      <c r="E62" s="42">
        <v>19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3"/>
    </row>
    <row r="63" spans="1:23" ht="15" customHeight="1" x14ac:dyDescent="0.25">
      <c r="A63" s="62">
        <v>61</v>
      </c>
      <c r="B63" s="51" t="s">
        <v>492</v>
      </c>
      <c r="C63" s="41" t="s">
        <v>465</v>
      </c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>
        <v>48</v>
      </c>
      <c r="S63" s="42"/>
      <c r="T63" s="42"/>
      <c r="U63" s="42"/>
      <c r="V63" s="42"/>
      <c r="W63" s="43"/>
    </row>
    <row r="64" spans="1:23" ht="15" customHeight="1" x14ac:dyDescent="0.25">
      <c r="A64" s="62">
        <v>62</v>
      </c>
      <c r="B64" s="52" t="s">
        <v>493</v>
      </c>
      <c r="C64" s="41" t="s">
        <v>465</v>
      </c>
      <c r="D64" s="40"/>
      <c r="E64" s="42"/>
      <c r="F64" s="42"/>
      <c r="G64" s="42"/>
      <c r="H64" s="42"/>
      <c r="I64" s="42"/>
      <c r="J64" s="42"/>
      <c r="K64" s="42"/>
      <c r="L64" s="42">
        <v>12</v>
      </c>
      <c r="M64" s="42"/>
      <c r="N64" s="42">
        <v>12</v>
      </c>
      <c r="O64" s="42"/>
      <c r="P64" s="42"/>
      <c r="Q64" s="42"/>
      <c r="R64" s="42">
        <v>30</v>
      </c>
      <c r="S64" s="42"/>
      <c r="T64" s="42"/>
      <c r="U64" s="42"/>
      <c r="V64" s="42"/>
      <c r="W64" s="43"/>
    </row>
    <row r="65" spans="1:23" ht="15" customHeight="1" x14ac:dyDescent="0.25">
      <c r="A65" s="62">
        <v>63</v>
      </c>
      <c r="B65" s="51" t="s">
        <v>494</v>
      </c>
      <c r="C65" s="41" t="s">
        <v>465</v>
      </c>
      <c r="D65" s="40"/>
      <c r="E65" s="42">
        <v>1</v>
      </c>
      <c r="F65" s="42"/>
      <c r="G65" s="42"/>
      <c r="H65" s="42"/>
      <c r="I65" s="42">
        <v>1</v>
      </c>
      <c r="J65" s="42"/>
      <c r="K65" s="42"/>
      <c r="L65" s="42"/>
      <c r="M65" s="42"/>
      <c r="N65" s="42"/>
      <c r="O65" s="42"/>
      <c r="P65" s="42"/>
      <c r="Q65" s="42"/>
      <c r="R65" s="42">
        <v>30</v>
      </c>
      <c r="S65" s="42"/>
      <c r="T65" s="42"/>
      <c r="U65" s="42"/>
      <c r="V65" s="42"/>
      <c r="W65" s="43"/>
    </row>
    <row r="66" spans="1:23" ht="15" customHeight="1" x14ac:dyDescent="0.25">
      <c r="A66" s="62">
        <v>64</v>
      </c>
      <c r="B66" s="52" t="s">
        <v>495</v>
      </c>
      <c r="C66" s="41" t="s">
        <v>465</v>
      </c>
      <c r="D66" s="40"/>
      <c r="E66" s="42"/>
      <c r="F66" s="42"/>
      <c r="G66" s="42"/>
      <c r="H66" s="42"/>
      <c r="I66" s="42"/>
      <c r="J66" s="42"/>
      <c r="K66" s="42"/>
      <c r="L66" s="42">
        <v>1</v>
      </c>
      <c r="M66" s="42"/>
      <c r="N66" s="42"/>
      <c r="O66" s="42"/>
      <c r="P66" s="42"/>
      <c r="Q66" s="42"/>
      <c r="R66" s="42">
        <v>30</v>
      </c>
      <c r="S66" s="42"/>
      <c r="T66" s="42"/>
      <c r="U66" s="42">
        <v>30</v>
      </c>
      <c r="V66" s="42"/>
      <c r="W66" s="43"/>
    </row>
    <row r="67" spans="1:23" ht="15" customHeight="1" x14ac:dyDescent="0.25">
      <c r="A67" s="62">
        <v>65</v>
      </c>
      <c r="B67" s="51" t="s">
        <v>496</v>
      </c>
      <c r="C67" s="41" t="s">
        <v>465</v>
      </c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3"/>
    </row>
    <row r="68" spans="1:23" ht="15" customHeight="1" x14ac:dyDescent="0.25">
      <c r="A68" s="62">
        <v>66</v>
      </c>
      <c r="B68" s="52" t="s">
        <v>497</v>
      </c>
      <c r="C68" s="41" t="s">
        <v>465</v>
      </c>
      <c r="D68" s="40"/>
      <c r="E68" s="42"/>
      <c r="F68" s="42"/>
      <c r="G68" s="42"/>
      <c r="H68" s="42"/>
      <c r="I68" s="42">
        <v>15</v>
      </c>
      <c r="J68" s="42"/>
      <c r="K68" s="42"/>
      <c r="L68" s="42">
        <v>10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</row>
    <row r="69" spans="1:23" ht="15" customHeight="1" x14ac:dyDescent="0.25">
      <c r="A69" s="62">
        <v>67</v>
      </c>
      <c r="B69" s="51" t="s">
        <v>498</v>
      </c>
      <c r="C69" s="41" t="s">
        <v>465</v>
      </c>
      <c r="D69" s="40"/>
      <c r="E69" s="42">
        <v>30</v>
      </c>
      <c r="F69" s="42"/>
      <c r="G69" s="42"/>
      <c r="H69" s="42"/>
      <c r="I69" s="42"/>
      <c r="J69" s="42"/>
      <c r="K69" s="42"/>
      <c r="L69" s="42">
        <v>1</v>
      </c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</row>
    <row r="70" spans="1:23" ht="15" customHeight="1" x14ac:dyDescent="0.25">
      <c r="A70" s="62">
        <v>68</v>
      </c>
      <c r="B70" s="52" t="s">
        <v>499</v>
      </c>
      <c r="C70" s="41" t="s">
        <v>465</v>
      </c>
      <c r="D70" s="40"/>
      <c r="E70" s="42">
        <v>50</v>
      </c>
      <c r="F70" s="42">
        <v>18</v>
      </c>
      <c r="G70" s="42">
        <v>4</v>
      </c>
      <c r="H70" s="42">
        <v>12</v>
      </c>
      <c r="I70" s="42">
        <v>50</v>
      </c>
      <c r="J70" s="42">
        <v>39</v>
      </c>
      <c r="K70" s="42">
        <v>11</v>
      </c>
      <c r="L70" s="42">
        <v>8</v>
      </c>
      <c r="M70" s="42">
        <v>4</v>
      </c>
      <c r="N70" s="42">
        <v>3</v>
      </c>
      <c r="O70" s="42">
        <v>50</v>
      </c>
      <c r="P70" s="42">
        <v>45</v>
      </c>
      <c r="Q70" s="42">
        <v>10</v>
      </c>
      <c r="R70" s="42"/>
      <c r="S70" s="42">
        <v>46</v>
      </c>
      <c r="T70" s="42">
        <v>52</v>
      </c>
      <c r="U70" s="42">
        <v>54</v>
      </c>
      <c r="V70" s="42">
        <v>43</v>
      </c>
      <c r="W70" s="43">
        <v>44</v>
      </c>
    </row>
    <row r="71" spans="1:23" ht="15" customHeight="1" x14ac:dyDescent="0.25">
      <c r="A71" s="62">
        <v>69</v>
      </c>
      <c r="B71" s="51" t="s">
        <v>500</v>
      </c>
      <c r="C71" s="41" t="s">
        <v>465</v>
      </c>
      <c r="D71" s="40"/>
      <c r="E71" s="42"/>
      <c r="F71" s="42"/>
      <c r="G71" s="42"/>
      <c r="H71" s="42"/>
      <c r="I71" s="42">
        <v>8</v>
      </c>
      <c r="J71" s="42"/>
      <c r="K71" s="42">
        <v>4</v>
      </c>
      <c r="L71" s="42"/>
      <c r="M71" s="42"/>
      <c r="N71" s="42"/>
      <c r="O71" s="42"/>
      <c r="P71" s="42"/>
      <c r="Q71" s="42"/>
      <c r="R71" s="42">
        <v>12</v>
      </c>
      <c r="S71" s="42">
        <v>12</v>
      </c>
      <c r="T71" s="42"/>
      <c r="U71" s="42"/>
      <c r="V71" s="42">
        <v>10</v>
      </c>
      <c r="W71" s="43"/>
    </row>
    <row r="72" spans="1:23" ht="15" customHeight="1" x14ac:dyDescent="0.25">
      <c r="A72" s="62">
        <v>70</v>
      </c>
      <c r="B72" s="52" t="s">
        <v>118</v>
      </c>
      <c r="C72" s="41" t="s">
        <v>465</v>
      </c>
      <c r="D72" s="40"/>
      <c r="E72" s="42"/>
      <c r="F72" s="42"/>
      <c r="G72" s="42"/>
      <c r="H72" s="42"/>
      <c r="I72" s="42"/>
      <c r="J72" s="42"/>
      <c r="K72" s="42"/>
      <c r="L72" s="42">
        <v>10</v>
      </c>
      <c r="M72" s="42"/>
      <c r="N72" s="42"/>
      <c r="O72" s="42"/>
      <c r="P72" s="42"/>
      <c r="Q72" s="42"/>
      <c r="R72" s="42">
        <v>75</v>
      </c>
      <c r="S72" s="42"/>
      <c r="T72" s="42"/>
      <c r="U72" s="42"/>
      <c r="V72" s="42"/>
      <c r="W72" s="43"/>
    </row>
    <row r="73" spans="1:23" ht="15" customHeight="1" x14ac:dyDescent="0.25">
      <c r="A73" s="62">
        <v>71</v>
      </c>
      <c r="B73" s="51" t="s">
        <v>116</v>
      </c>
      <c r="C73" s="41" t="s">
        <v>465</v>
      </c>
      <c r="D73" s="40"/>
      <c r="E73" s="42">
        <v>9</v>
      </c>
      <c r="F73" s="42">
        <v>3</v>
      </c>
      <c r="G73" s="42">
        <v>1</v>
      </c>
      <c r="H73" s="42">
        <v>8</v>
      </c>
      <c r="I73" s="42">
        <v>1</v>
      </c>
      <c r="J73" s="42">
        <v>1</v>
      </c>
      <c r="K73" s="42"/>
      <c r="L73" s="42"/>
      <c r="M73" s="42"/>
      <c r="N73" s="42"/>
      <c r="O73" s="42"/>
      <c r="P73" s="42"/>
      <c r="Q73" s="42"/>
      <c r="R73" s="42">
        <v>12</v>
      </c>
      <c r="S73" s="42"/>
      <c r="T73" s="42">
        <v>10</v>
      </c>
      <c r="U73" s="42"/>
      <c r="V73" s="42">
        <v>12</v>
      </c>
      <c r="W73" s="43"/>
    </row>
    <row r="74" spans="1:23" ht="15" customHeight="1" x14ac:dyDescent="0.25">
      <c r="A74" s="62">
        <v>72</v>
      </c>
      <c r="B74" s="52" t="s">
        <v>114</v>
      </c>
      <c r="C74" s="41" t="s">
        <v>465</v>
      </c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>
        <v>35</v>
      </c>
      <c r="S74" s="42">
        <v>25</v>
      </c>
      <c r="T74" s="42">
        <v>5</v>
      </c>
      <c r="U74" s="42">
        <v>25</v>
      </c>
      <c r="V74" s="42">
        <v>5</v>
      </c>
      <c r="W74" s="43">
        <v>10</v>
      </c>
    </row>
    <row r="75" spans="1:23" ht="15" customHeight="1" x14ac:dyDescent="0.25">
      <c r="A75" s="62">
        <v>73</v>
      </c>
      <c r="B75" s="51" t="s">
        <v>501</v>
      </c>
      <c r="C75" s="41" t="s">
        <v>465</v>
      </c>
      <c r="D75" s="40"/>
      <c r="E75" s="42">
        <v>4</v>
      </c>
      <c r="F75" s="42"/>
      <c r="G75" s="42"/>
      <c r="H75" s="42"/>
      <c r="I75" s="42">
        <v>2</v>
      </c>
      <c r="J75" s="42"/>
      <c r="K75" s="42"/>
      <c r="L75" s="42"/>
      <c r="M75" s="42"/>
      <c r="N75" s="42"/>
      <c r="O75" s="42"/>
      <c r="P75" s="42"/>
      <c r="Q75" s="42"/>
      <c r="R75" s="42">
        <v>17</v>
      </c>
      <c r="S75" s="42"/>
      <c r="T75" s="42"/>
      <c r="U75" s="42"/>
      <c r="V75" s="42"/>
      <c r="W75" s="43"/>
    </row>
    <row r="76" spans="1:23" ht="15" customHeight="1" x14ac:dyDescent="0.25">
      <c r="A76" s="62">
        <v>74</v>
      </c>
      <c r="B76" s="52" t="s">
        <v>115</v>
      </c>
      <c r="C76" s="41" t="s">
        <v>465</v>
      </c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v>5</v>
      </c>
      <c r="P76" s="42"/>
      <c r="Q76" s="42"/>
      <c r="R76" s="42">
        <v>25</v>
      </c>
      <c r="S76" s="42">
        <v>25</v>
      </c>
      <c r="T76" s="42"/>
      <c r="U76" s="42">
        <v>25</v>
      </c>
      <c r="V76" s="42">
        <v>25</v>
      </c>
      <c r="W76" s="43"/>
    </row>
    <row r="77" spans="1:23" ht="15" customHeight="1" x14ac:dyDescent="0.25">
      <c r="A77" s="62">
        <v>75</v>
      </c>
      <c r="B77" s="51" t="s">
        <v>117</v>
      </c>
      <c r="C77" s="41" t="s">
        <v>465</v>
      </c>
      <c r="D77" s="40"/>
      <c r="E77" s="42"/>
      <c r="F77" s="42"/>
      <c r="G77" s="42"/>
      <c r="H77" s="42"/>
      <c r="I77" s="42"/>
      <c r="J77" s="42"/>
      <c r="K77" s="42"/>
      <c r="L77" s="42">
        <v>12</v>
      </c>
      <c r="M77" s="42"/>
      <c r="N77" s="42"/>
      <c r="O77" s="42"/>
      <c r="P77" s="42"/>
      <c r="Q77" s="42"/>
      <c r="R77" s="42">
        <v>12</v>
      </c>
      <c r="S77" s="42">
        <v>12</v>
      </c>
      <c r="T77" s="42">
        <v>12</v>
      </c>
      <c r="U77" s="42">
        <v>12</v>
      </c>
      <c r="V77" s="42">
        <v>12</v>
      </c>
      <c r="W77" s="43"/>
    </row>
    <row r="78" spans="1:23" ht="15" customHeight="1" x14ac:dyDescent="0.25">
      <c r="A78" s="62">
        <v>76</v>
      </c>
      <c r="B78" s="52" t="s">
        <v>502</v>
      </c>
      <c r="C78" s="41" t="s">
        <v>465</v>
      </c>
      <c r="D78" s="40"/>
      <c r="E78" s="42"/>
      <c r="F78" s="42"/>
      <c r="G78" s="42"/>
      <c r="H78" s="42"/>
      <c r="I78" s="42"/>
      <c r="J78" s="42"/>
      <c r="K78" s="42"/>
      <c r="L78" s="42">
        <v>30</v>
      </c>
      <c r="M78" s="42">
        <v>30</v>
      </c>
      <c r="N78" s="42"/>
      <c r="O78" s="42"/>
      <c r="P78" s="42"/>
      <c r="Q78" s="42"/>
      <c r="R78" s="42">
        <v>40</v>
      </c>
      <c r="S78" s="42">
        <v>40</v>
      </c>
      <c r="T78" s="42">
        <v>20</v>
      </c>
      <c r="U78" s="42">
        <v>30</v>
      </c>
      <c r="V78" s="42">
        <v>60</v>
      </c>
      <c r="W78" s="43">
        <v>20</v>
      </c>
    </row>
    <row r="79" spans="1:23" ht="15" customHeight="1" x14ac:dyDescent="0.25">
      <c r="A79" s="62">
        <v>77</v>
      </c>
      <c r="B79" s="51" t="s">
        <v>503</v>
      </c>
      <c r="C79" s="41" t="s">
        <v>465</v>
      </c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>
        <v>8</v>
      </c>
      <c r="S79" s="42">
        <v>8</v>
      </c>
      <c r="T79" s="42">
        <v>4</v>
      </c>
      <c r="U79" s="42">
        <v>8</v>
      </c>
      <c r="V79" s="42"/>
      <c r="W79" s="43">
        <v>8</v>
      </c>
    </row>
    <row r="80" spans="1:23" ht="15" customHeight="1" x14ac:dyDescent="0.25">
      <c r="A80" s="62">
        <v>78</v>
      </c>
      <c r="B80" s="52" t="s">
        <v>504</v>
      </c>
      <c r="C80" s="41" t="s">
        <v>465</v>
      </c>
      <c r="D80" s="40"/>
      <c r="E80" s="42"/>
      <c r="F80" s="42"/>
      <c r="G80" s="42"/>
      <c r="H80" s="42"/>
      <c r="I80" s="42"/>
      <c r="J80" s="42"/>
      <c r="K80" s="42"/>
      <c r="L80" s="42">
        <v>12</v>
      </c>
      <c r="M80" s="42">
        <v>4</v>
      </c>
      <c r="N80" s="42"/>
      <c r="O80" s="42"/>
      <c r="P80" s="42"/>
      <c r="Q80" s="42"/>
      <c r="R80" s="42">
        <v>47</v>
      </c>
      <c r="S80" s="42">
        <v>15</v>
      </c>
      <c r="T80" s="42"/>
      <c r="U80" s="42"/>
      <c r="V80" s="42">
        <v>32</v>
      </c>
      <c r="W80" s="43"/>
    </row>
    <row r="81" spans="1:23" ht="15" customHeight="1" x14ac:dyDescent="0.25">
      <c r="A81" s="62">
        <v>79</v>
      </c>
      <c r="B81" s="51" t="s">
        <v>505</v>
      </c>
      <c r="C81" s="41" t="s">
        <v>465</v>
      </c>
      <c r="D81" s="40"/>
      <c r="E81" s="42"/>
      <c r="F81" s="42"/>
      <c r="G81" s="42"/>
      <c r="H81" s="42"/>
      <c r="I81" s="42"/>
      <c r="J81" s="42"/>
      <c r="K81" s="42"/>
      <c r="L81" s="42">
        <v>5</v>
      </c>
      <c r="M81" s="42"/>
      <c r="N81" s="42"/>
      <c r="O81" s="42"/>
      <c r="P81" s="42"/>
      <c r="Q81" s="42"/>
      <c r="R81" s="42">
        <v>58</v>
      </c>
      <c r="S81" s="42">
        <v>30</v>
      </c>
      <c r="T81" s="42"/>
      <c r="U81" s="42">
        <v>18</v>
      </c>
      <c r="V81" s="42">
        <v>10</v>
      </c>
      <c r="W81" s="43"/>
    </row>
    <row r="82" spans="1:23" ht="15" customHeight="1" x14ac:dyDescent="0.25">
      <c r="A82" s="62">
        <v>80</v>
      </c>
      <c r="B82" s="52" t="s">
        <v>506</v>
      </c>
      <c r="C82" s="41" t="s">
        <v>465</v>
      </c>
      <c r="D82" s="40"/>
      <c r="E82" s="42"/>
      <c r="F82" s="42"/>
      <c r="G82" s="42"/>
      <c r="H82" s="42"/>
      <c r="I82" s="42"/>
      <c r="J82" s="42"/>
      <c r="K82" s="42"/>
      <c r="L82" s="42">
        <v>2</v>
      </c>
      <c r="M82" s="42">
        <v>1</v>
      </c>
      <c r="N82" s="42">
        <v>1</v>
      </c>
      <c r="O82" s="42"/>
      <c r="P82" s="42"/>
      <c r="Q82" s="42"/>
      <c r="R82" s="42">
        <v>10</v>
      </c>
      <c r="S82" s="42">
        <v>5</v>
      </c>
      <c r="T82" s="42"/>
      <c r="U82" s="42"/>
      <c r="V82" s="42">
        <v>5</v>
      </c>
      <c r="W82" s="43">
        <v>5</v>
      </c>
    </row>
    <row r="83" spans="1:23" ht="15" customHeight="1" x14ac:dyDescent="0.25">
      <c r="A83" s="62">
        <v>81</v>
      </c>
      <c r="B83" s="51" t="s">
        <v>507</v>
      </c>
      <c r="C83" s="41" t="s">
        <v>465</v>
      </c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>
        <v>5</v>
      </c>
      <c r="S83" s="42"/>
      <c r="T83" s="42"/>
      <c r="U83" s="42">
        <v>5</v>
      </c>
      <c r="V83" s="42"/>
      <c r="W83" s="43"/>
    </row>
    <row r="84" spans="1:23" ht="15" customHeight="1" x14ac:dyDescent="0.25">
      <c r="A84" s="62">
        <v>82</v>
      </c>
      <c r="B84" s="52" t="s">
        <v>508</v>
      </c>
      <c r="C84" s="41" t="s">
        <v>465</v>
      </c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</row>
    <row r="85" spans="1:23" ht="15" customHeight="1" x14ac:dyDescent="0.25">
      <c r="A85" s="62">
        <v>83</v>
      </c>
      <c r="B85" s="53" t="s">
        <v>509</v>
      </c>
      <c r="C85" s="41" t="s">
        <v>465</v>
      </c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>
        <v>7</v>
      </c>
      <c r="S85" s="42">
        <v>7</v>
      </c>
      <c r="T85" s="42"/>
      <c r="U85" s="42"/>
      <c r="V85" s="42">
        <v>5</v>
      </c>
      <c r="W85" s="43"/>
    </row>
    <row r="86" spans="1:23" ht="15" customHeight="1" x14ac:dyDescent="0.25">
      <c r="A86" s="62">
        <v>84</v>
      </c>
      <c r="B86" s="53" t="s">
        <v>510</v>
      </c>
      <c r="C86" s="41" t="s">
        <v>465</v>
      </c>
      <c r="D86" s="40"/>
      <c r="E86" s="42"/>
      <c r="F86" s="42"/>
      <c r="G86" s="42"/>
      <c r="H86" s="42"/>
      <c r="I86" s="42"/>
      <c r="J86" s="42"/>
      <c r="K86" s="42"/>
      <c r="L86" s="42">
        <v>4</v>
      </c>
      <c r="M86" s="42"/>
      <c r="N86" s="42"/>
      <c r="O86" s="42"/>
      <c r="P86" s="42"/>
      <c r="Q86" s="42"/>
      <c r="R86" s="42">
        <v>12</v>
      </c>
      <c r="S86" s="42">
        <v>6</v>
      </c>
      <c r="T86" s="42"/>
      <c r="U86" s="42">
        <v>12</v>
      </c>
      <c r="V86" s="42">
        <v>12</v>
      </c>
      <c r="W86" s="43"/>
    </row>
    <row r="87" spans="1:23" ht="15" customHeight="1" x14ac:dyDescent="0.25">
      <c r="A87" s="62">
        <v>85</v>
      </c>
      <c r="B87" s="51" t="s">
        <v>511</v>
      </c>
      <c r="C87" s="41" t="s">
        <v>465</v>
      </c>
      <c r="D87" s="40"/>
      <c r="E87" s="42"/>
      <c r="F87" s="42"/>
      <c r="G87" s="42"/>
      <c r="H87" s="42"/>
      <c r="I87" s="42">
        <v>1</v>
      </c>
      <c r="J87" s="42">
        <v>1</v>
      </c>
      <c r="K87" s="42"/>
      <c r="L87" s="42">
        <v>1</v>
      </c>
      <c r="M87" s="42">
        <v>1</v>
      </c>
      <c r="N87" s="42"/>
      <c r="O87" s="42"/>
      <c r="P87" s="42"/>
      <c r="Q87" s="42"/>
      <c r="R87" s="42">
        <v>1</v>
      </c>
      <c r="S87" s="42"/>
      <c r="T87" s="42"/>
      <c r="U87" s="42"/>
      <c r="V87" s="42">
        <v>1</v>
      </c>
      <c r="W87" s="43"/>
    </row>
    <row r="88" spans="1:23" ht="15" customHeight="1" x14ac:dyDescent="0.25">
      <c r="A88" s="62">
        <v>86</v>
      </c>
      <c r="B88" s="52" t="s">
        <v>512</v>
      </c>
      <c r="C88" s="41" t="s">
        <v>465</v>
      </c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</row>
    <row r="89" spans="1:23" ht="15" customHeight="1" x14ac:dyDescent="0.25">
      <c r="A89" s="62">
        <v>87</v>
      </c>
      <c r="B89" s="51" t="s">
        <v>513</v>
      </c>
      <c r="C89" s="41" t="s">
        <v>465</v>
      </c>
      <c r="D89" s="40"/>
      <c r="E89" s="42">
        <v>1</v>
      </c>
      <c r="F89" s="42"/>
      <c r="G89" s="42"/>
      <c r="H89" s="42">
        <v>1</v>
      </c>
      <c r="I89" s="42"/>
      <c r="J89" s="42"/>
      <c r="K89" s="42"/>
      <c r="L89" s="42"/>
      <c r="M89" s="42"/>
      <c r="N89" s="42"/>
      <c r="O89" s="42">
        <v>1</v>
      </c>
      <c r="P89" s="42">
        <v>1</v>
      </c>
      <c r="Q89" s="42"/>
      <c r="R89" s="42"/>
      <c r="S89" s="42">
        <v>10</v>
      </c>
      <c r="T89" s="42"/>
      <c r="U89" s="42">
        <v>12</v>
      </c>
      <c r="V89" s="42">
        <v>3</v>
      </c>
      <c r="W89" s="43"/>
    </row>
    <row r="90" spans="1:23" ht="15" customHeight="1" x14ac:dyDescent="0.25">
      <c r="A90" s="62">
        <v>88</v>
      </c>
      <c r="B90" s="52" t="s">
        <v>514</v>
      </c>
      <c r="C90" s="41" t="s">
        <v>465</v>
      </c>
      <c r="D90" s="40"/>
      <c r="E90" s="42">
        <v>4</v>
      </c>
      <c r="F90" s="42"/>
      <c r="G90" s="42">
        <v>2</v>
      </c>
      <c r="H90" s="42">
        <v>4</v>
      </c>
      <c r="I90" s="42">
        <v>1</v>
      </c>
      <c r="J90" s="42"/>
      <c r="K90" s="42"/>
      <c r="L90" s="42">
        <v>1</v>
      </c>
      <c r="M90" s="42"/>
      <c r="N90" s="42">
        <v>1</v>
      </c>
      <c r="O90" s="42">
        <v>3</v>
      </c>
      <c r="P90" s="42">
        <v>1</v>
      </c>
      <c r="Q90" s="42"/>
      <c r="R90" s="42">
        <v>12</v>
      </c>
      <c r="S90" s="42">
        <v>3</v>
      </c>
      <c r="T90" s="42">
        <v>2</v>
      </c>
      <c r="U90" s="42">
        <v>8</v>
      </c>
      <c r="V90" s="42">
        <v>4</v>
      </c>
      <c r="W90" s="43">
        <v>3</v>
      </c>
    </row>
    <row r="91" spans="1:23" ht="15" customHeight="1" x14ac:dyDescent="0.25">
      <c r="A91" s="62">
        <v>89</v>
      </c>
      <c r="B91" s="53" t="s">
        <v>515</v>
      </c>
      <c r="C91" s="41" t="s">
        <v>465</v>
      </c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/>
    </row>
    <row r="92" spans="1:23" ht="15" customHeight="1" x14ac:dyDescent="0.25">
      <c r="A92" s="62">
        <v>90</v>
      </c>
      <c r="B92" s="53" t="s">
        <v>516</v>
      </c>
      <c r="C92" s="41" t="s">
        <v>465</v>
      </c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>
        <v>20</v>
      </c>
      <c r="S92" s="42">
        <v>3</v>
      </c>
      <c r="T92" s="42"/>
      <c r="U92" s="42">
        <v>10</v>
      </c>
      <c r="V92" s="42">
        <v>9</v>
      </c>
      <c r="W92" s="43"/>
    </row>
    <row r="93" spans="1:23" ht="15" customHeight="1" x14ac:dyDescent="0.25">
      <c r="A93" s="62">
        <v>91</v>
      </c>
      <c r="B93" s="53" t="s">
        <v>517</v>
      </c>
      <c r="C93" s="41" t="s">
        <v>465</v>
      </c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3"/>
    </row>
    <row r="94" spans="1:23" ht="15" customHeight="1" x14ac:dyDescent="0.25">
      <c r="A94" s="62">
        <v>92</v>
      </c>
      <c r="B94" s="53" t="s">
        <v>518</v>
      </c>
      <c r="C94" s="41" t="s">
        <v>465</v>
      </c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>
        <v>150</v>
      </c>
      <c r="S94" s="42">
        <v>100</v>
      </c>
      <c r="T94" s="42">
        <v>50</v>
      </c>
      <c r="U94" s="42">
        <v>50</v>
      </c>
      <c r="V94" s="42">
        <v>50</v>
      </c>
      <c r="W94" s="43">
        <v>50</v>
      </c>
    </row>
    <row r="95" spans="1:23" ht="15" customHeight="1" x14ac:dyDescent="0.25">
      <c r="A95" s="62">
        <v>93</v>
      </c>
      <c r="B95" s="53" t="s">
        <v>519</v>
      </c>
      <c r="C95" s="41" t="s">
        <v>465</v>
      </c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>
        <v>15</v>
      </c>
      <c r="T95" s="42">
        <v>15</v>
      </c>
      <c r="U95" s="42">
        <v>15</v>
      </c>
      <c r="V95" s="42"/>
      <c r="W95" s="43">
        <v>15</v>
      </c>
    </row>
    <row r="96" spans="1:23" ht="15" customHeight="1" x14ac:dyDescent="0.25">
      <c r="A96" s="62">
        <v>94</v>
      </c>
      <c r="B96" s="53" t="s">
        <v>520</v>
      </c>
      <c r="C96" s="41" t="s">
        <v>465</v>
      </c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v>2</v>
      </c>
      <c r="P96" s="42">
        <v>2</v>
      </c>
      <c r="Q96" s="42"/>
      <c r="R96" s="42">
        <v>25</v>
      </c>
      <c r="S96" s="42">
        <v>10</v>
      </c>
      <c r="T96" s="42"/>
      <c r="U96" s="42">
        <v>6</v>
      </c>
      <c r="V96" s="42">
        <v>9</v>
      </c>
      <c r="W96" s="43"/>
    </row>
    <row r="97" spans="1:23" ht="15" customHeight="1" x14ac:dyDescent="0.25">
      <c r="A97" s="62">
        <v>95</v>
      </c>
      <c r="B97" s="53" t="s">
        <v>521</v>
      </c>
      <c r="C97" s="41" t="s">
        <v>465</v>
      </c>
      <c r="D97" s="40"/>
      <c r="E97" s="42"/>
      <c r="F97" s="42"/>
      <c r="G97" s="42"/>
      <c r="H97" s="42"/>
      <c r="I97" s="42"/>
      <c r="J97" s="42"/>
      <c r="K97" s="42"/>
      <c r="L97" s="42">
        <v>6</v>
      </c>
      <c r="M97" s="42"/>
      <c r="N97" s="42">
        <v>6</v>
      </c>
      <c r="O97" s="42"/>
      <c r="P97" s="42"/>
      <c r="Q97" s="42"/>
      <c r="R97" s="42">
        <v>5</v>
      </c>
      <c r="S97" s="42">
        <v>5</v>
      </c>
      <c r="T97" s="42"/>
      <c r="U97" s="42">
        <v>5</v>
      </c>
      <c r="V97" s="42">
        <v>5</v>
      </c>
      <c r="W97" s="43"/>
    </row>
    <row r="98" spans="1:23" ht="15" customHeight="1" x14ac:dyDescent="0.25">
      <c r="A98" s="63">
        <v>96</v>
      </c>
      <c r="B98" s="57" t="s">
        <v>522</v>
      </c>
      <c r="C98" s="58" t="s">
        <v>465</v>
      </c>
      <c r="D98" s="4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>
        <v>10</v>
      </c>
      <c r="S98" s="49"/>
      <c r="T98" s="49"/>
      <c r="U98" s="49">
        <v>10</v>
      </c>
      <c r="V98" s="49">
        <v>10</v>
      </c>
      <c r="W98" s="50"/>
    </row>
  </sheetData>
  <conditionalFormatting sqref="B1:B1048576">
    <cfRule type="duplicateValues" dxfId="117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topLeftCell="A2" zoomScaleNormal="100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L23" sqref="L23"/>
    </sheetView>
  </sheetViews>
  <sheetFormatPr defaultRowHeight="15" x14ac:dyDescent="0.25"/>
  <cols>
    <col min="1" max="1" width="4.5703125" style="16" customWidth="1"/>
    <col min="2" max="2" width="45.85546875" style="16" customWidth="1"/>
    <col min="3" max="3" width="8.7109375" style="16" customWidth="1"/>
    <col min="4" max="40" width="8.7109375" style="17" customWidth="1"/>
    <col min="41" max="16384" width="9.140625" style="16"/>
  </cols>
  <sheetData>
    <row r="1" spans="1:40" hidden="1" x14ac:dyDescent="0.25">
      <c r="D1" s="27">
        <v>1</v>
      </c>
      <c r="E1" s="27"/>
      <c r="F1" s="28">
        <v>1.1000000000000001</v>
      </c>
      <c r="G1" s="28"/>
      <c r="H1" s="27">
        <v>1.2</v>
      </c>
      <c r="I1" s="27"/>
      <c r="J1" s="28">
        <v>1.3</v>
      </c>
      <c r="K1" s="28"/>
      <c r="L1" s="27">
        <v>2</v>
      </c>
      <c r="M1" s="27"/>
      <c r="N1" s="28">
        <v>2.1</v>
      </c>
      <c r="O1" s="28"/>
      <c r="P1" s="27">
        <v>2.2000000000000002</v>
      </c>
      <c r="Q1" s="27"/>
      <c r="R1" s="28">
        <v>3</v>
      </c>
      <c r="S1" s="28"/>
      <c r="T1" s="27">
        <v>3.1</v>
      </c>
      <c r="U1" s="27"/>
      <c r="V1" s="28">
        <v>3.2</v>
      </c>
      <c r="W1" s="28"/>
      <c r="X1" s="27">
        <v>4</v>
      </c>
      <c r="Y1" s="27"/>
      <c r="Z1" s="28">
        <v>4.0999999999999996</v>
      </c>
      <c r="AA1" s="28"/>
      <c r="AB1" s="27">
        <v>4.2</v>
      </c>
      <c r="AC1" s="27"/>
      <c r="AD1" s="28">
        <v>5</v>
      </c>
      <c r="AE1" s="28"/>
      <c r="AF1" s="29">
        <v>6</v>
      </c>
      <c r="AG1" s="29"/>
      <c r="AH1" s="30">
        <v>6.1</v>
      </c>
      <c r="AI1" s="30"/>
      <c r="AJ1" s="29">
        <v>6.2</v>
      </c>
      <c r="AK1" s="29"/>
      <c r="AL1" s="30">
        <v>6.3</v>
      </c>
      <c r="AM1" s="30"/>
      <c r="AN1" s="29">
        <v>7</v>
      </c>
    </row>
    <row r="2" spans="1:40" x14ac:dyDescent="0.25">
      <c r="A2" s="19"/>
      <c r="B2" s="19"/>
      <c r="C2" s="89">
        <v>1</v>
      </c>
      <c r="D2" s="85"/>
      <c r="E2" s="85">
        <v>1.1000000000000001</v>
      </c>
      <c r="F2" s="85"/>
      <c r="G2" s="85">
        <v>1.2</v>
      </c>
      <c r="H2" s="85"/>
      <c r="I2" s="85">
        <v>1.3</v>
      </c>
      <c r="J2" s="85"/>
      <c r="K2" s="85">
        <v>2</v>
      </c>
      <c r="L2" s="85"/>
      <c r="M2" s="85">
        <v>2.1</v>
      </c>
      <c r="N2" s="85"/>
      <c r="O2" s="85">
        <v>2.2000000000000002</v>
      </c>
      <c r="P2" s="85"/>
      <c r="Q2" s="85">
        <v>3</v>
      </c>
      <c r="R2" s="85"/>
      <c r="S2" s="85">
        <v>3.1</v>
      </c>
      <c r="T2" s="85"/>
      <c r="U2" s="85">
        <v>3.2</v>
      </c>
      <c r="V2" s="85"/>
      <c r="W2" s="85">
        <v>4</v>
      </c>
      <c r="X2" s="85"/>
      <c r="Y2" s="85">
        <v>4.0999999999999996</v>
      </c>
      <c r="Z2" s="85"/>
      <c r="AA2" s="85">
        <v>4.2</v>
      </c>
      <c r="AB2" s="85"/>
      <c r="AC2" s="85">
        <v>5</v>
      </c>
      <c r="AD2" s="85"/>
      <c r="AE2" s="85">
        <v>5.0999999999999996</v>
      </c>
      <c r="AF2" s="85"/>
      <c r="AG2" s="85">
        <v>5.2</v>
      </c>
      <c r="AH2" s="85"/>
      <c r="AI2" s="85">
        <v>5.3</v>
      </c>
      <c r="AJ2" s="85"/>
      <c r="AK2" s="85">
        <v>5.4</v>
      </c>
      <c r="AL2" s="85"/>
      <c r="AM2" s="85">
        <v>5.5</v>
      </c>
      <c r="AN2" s="86"/>
    </row>
    <row r="3" spans="1:40" ht="51.75" customHeight="1" x14ac:dyDescent="0.25">
      <c r="A3" s="32" t="s">
        <v>113</v>
      </c>
      <c r="B3" s="33" t="s">
        <v>1</v>
      </c>
      <c r="C3" s="90" t="s">
        <v>14</v>
      </c>
      <c r="D3" s="87"/>
      <c r="E3" s="87" t="s">
        <v>16</v>
      </c>
      <c r="F3" s="87"/>
      <c r="G3" s="87" t="s">
        <v>18</v>
      </c>
      <c r="H3" s="87"/>
      <c r="I3" s="87" t="s">
        <v>20</v>
      </c>
      <c r="J3" s="87"/>
      <c r="K3" s="87" t="s">
        <v>21</v>
      </c>
      <c r="L3" s="87"/>
      <c r="M3" s="87" t="s">
        <v>412</v>
      </c>
      <c r="N3" s="87"/>
      <c r="O3" s="87" t="s">
        <v>413</v>
      </c>
      <c r="P3" s="87"/>
      <c r="Q3" s="87" t="s">
        <v>24</v>
      </c>
      <c r="R3" s="87"/>
      <c r="S3" s="87" t="s">
        <v>414</v>
      </c>
      <c r="T3" s="87"/>
      <c r="U3" s="87" t="s">
        <v>415</v>
      </c>
      <c r="V3" s="87"/>
      <c r="W3" s="87" t="s">
        <v>27</v>
      </c>
      <c r="X3" s="87"/>
      <c r="Y3" s="87" t="s">
        <v>416</v>
      </c>
      <c r="Z3" s="87"/>
      <c r="AA3" s="87" t="s">
        <v>417</v>
      </c>
      <c r="AB3" s="87"/>
      <c r="AC3" s="87" t="s">
        <v>30</v>
      </c>
      <c r="AD3" s="87"/>
      <c r="AE3" s="87" t="s">
        <v>32</v>
      </c>
      <c r="AF3" s="87"/>
      <c r="AG3" s="87" t="s">
        <v>34</v>
      </c>
      <c r="AH3" s="87"/>
      <c r="AI3" s="87" t="s">
        <v>36</v>
      </c>
      <c r="AJ3" s="87"/>
      <c r="AK3" s="87" t="s">
        <v>38</v>
      </c>
      <c r="AL3" s="87"/>
      <c r="AM3" s="87" t="s">
        <v>40</v>
      </c>
      <c r="AN3" s="88"/>
    </row>
    <row r="4" spans="1:40" s="18" customFormat="1" ht="17.100000000000001" hidden="1" customHeight="1" x14ac:dyDescent="0.25">
      <c r="A4" s="13" t="s">
        <v>113</v>
      </c>
      <c r="B4" s="13" t="s">
        <v>1</v>
      </c>
      <c r="C4" s="13" t="s">
        <v>112</v>
      </c>
      <c r="D4" s="31" t="s">
        <v>14</v>
      </c>
      <c r="E4" s="31" t="s">
        <v>430</v>
      </c>
      <c r="F4" s="31" t="s">
        <v>16</v>
      </c>
      <c r="G4" s="31" t="s">
        <v>431</v>
      </c>
      <c r="H4" s="31" t="s">
        <v>18</v>
      </c>
      <c r="I4" s="31" t="s">
        <v>432</v>
      </c>
      <c r="J4" s="31" t="s">
        <v>20</v>
      </c>
      <c r="K4" s="31" t="s">
        <v>433</v>
      </c>
      <c r="L4" s="31" t="s">
        <v>21</v>
      </c>
      <c r="M4" s="31" t="s">
        <v>434</v>
      </c>
      <c r="N4" s="31" t="s">
        <v>412</v>
      </c>
      <c r="O4" s="31" t="s">
        <v>435</v>
      </c>
      <c r="P4" s="31" t="s">
        <v>413</v>
      </c>
      <c r="Q4" s="31" t="s">
        <v>436</v>
      </c>
      <c r="R4" s="31" t="s">
        <v>24</v>
      </c>
      <c r="S4" s="31" t="s">
        <v>437</v>
      </c>
      <c r="T4" s="31" t="s">
        <v>414</v>
      </c>
      <c r="U4" s="31" t="s">
        <v>438</v>
      </c>
      <c r="V4" s="31" t="s">
        <v>415</v>
      </c>
      <c r="W4" s="31" t="s">
        <v>439</v>
      </c>
      <c r="X4" s="31" t="s">
        <v>27</v>
      </c>
      <c r="Y4" s="31" t="s">
        <v>440</v>
      </c>
      <c r="Z4" s="31" t="s">
        <v>416</v>
      </c>
      <c r="AA4" s="31" t="s">
        <v>441</v>
      </c>
      <c r="AB4" s="31" t="s">
        <v>417</v>
      </c>
      <c r="AC4" s="31" t="s">
        <v>442</v>
      </c>
      <c r="AD4" s="31" t="s">
        <v>30</v>
      </c>
      <c r="AE4" s="31" t="s">
        <v>444</v>
      </c>
      <c r="AF4" s="31" t="s">
        <v>32</v>
      </c>
      <c r="AG4" s="31" t="s">
        <v>445</v>
      </c>
      <c r="AH4" s="31" t="s">
        <v>34</v>
      </c>
      <c r="AI4" s="31" t="s">
        <v>446</v>
      </c>
      <c r="AJ4" s="31" t="s">
        <v>36</v>
      </c>
      <c r="AK4" s="31" t="s">
        <v>447</v>
      </c>
      <c r="AL4" s="31" t="s">
        <v>38</v>
      </c>
      <c r="AM4" s="31" t="s">
        <v>448</v>
      </c>
      <c r="AN4" s="31" t="s">
        <v>40</v>
      </c>
    </row>
    <row r="5" spans="1:40" s="18" customFormat="1" ht="10.5" customHeight="1" x14ac:dyDescent="0.25">
      <c r="A5" s="14"/>
      <c r="B5" s="34" t="s">
        <v>428</v>
      </c>
      <c r="C5" s="69" t="s">
        <v>443</v>
      </c>
      <c r="D5" s="70" t="s">
        <v>429</v>
      </c>
      <c r="E5" s="69" t="s">
        <v>443</v>
      </c>
      <c r="F5" s="70" t="s">
        <v>429</v>
      </c>
      <c r="G5" s="69" t="s">
        <v>443</v>
      </c>
      <c r="H5" s="70" t="s">
        <v>429</v>
      </c>
      <c r="I5" s="69" t="s">
        <v>443</v>
      </c>
      <c r="J5" s="70" t="s">
        <v>429</v>
      </c>
      <c r="K5" s="69" t="s">
        <v>443</v>
      </c>
      <c r="L5" s="70" t="s">
        <v>429</v>
      </c>
      <c r="M5" s="69" t="s">
        <v>443</v>
      </c>
      <c r="N5" s="70" t="s">
        <v>429</v>
      </c>
      <c r="O5" s="69" t="s">
        <v>443</v>
      </c>
      <c r="P5" s="70" t="s">
        <v>429</v>
      </c>
      <c r="Q5" s="69" t="s">
        <v>443</v>
      </c>
      <c r="R5" s="70" t="s">
        <v>429</v>
      </c>
      <c r="S5" s="69" t="s">
        <v>443</v>
      </c>
      <c r="T5" s="70" t="s">
        <v>429</v>
      </c>
      <c r="U5" s="69" t="s">
        <v>443</v>
      </c>
      <c r="V5" s="70" t="s">
        <v>429</v>
      </c>
      <c r="W5" s="69" t="s">
        <v>443</v>
      </c>
      <c r="X5" s="70" t="s">
        <v>429</v>
      </c>
      <c r="Y5" s="69" t="s">
        <v>443</v>
      </c>
      <c r="Z5" s="70" t="s">
        <v>429</v>
      </c>
      <c r="AA5" s="69" t="s">
        <v>443</v>
      </c>
      <c r="AB5" s="70" t="s">
        <v>429</v>
      </c>
      <c r="AC5" s="69" t="s">
        <v>443</v>
      </c>
      <c r="AD5" s="70" t="s">
        <v>429</v>
      </c>
      <c r="AE5" s="69" t="s">
        <v>443</v>
      </c>
      <c r="AF5" s="70" t="s">
        <v>429</v>
      </c>
      <c r="AG5" s="69" t="s">
        <v>443</v>
      </c>
      <c r="AH5" s="70" t="s">
        <v>429</v>
      </c>
      <c r="AI5" s="69" t="s">
        <v>443</v>
      </c>
      <c r="AJ5" s="70" t="s">
        <v>429</v>
      </c>
      <c r="AK5" s="69" t="s">
        <v>443</v>
      </c>
      <c r="AL5" s="70" t="s">
        <v>429</v>
      </c>
      <c r="AM5" s="69" t="s">
        <v>443</v>
      </c>
      <c r="AN5" s="70" t="s">
        <v>429</v>
      </c>
    </row>
    <row r="6" spans="1:40" ht="33.75" x14ac:dyDescent="0.25">
      <c r="A6" s="14">
        <v>1</v>
      </c>
      <c r="B6" s="12" t="s">
        <v>116</v>
      </c>
      <c r="C6" s="64">
        <f>VLOOKUP(Table4[[#This Row],[Название организации]],ПЛАН_все!B:W,4,0)</f>
        <v>9</v>
      </c>
      <c r="D6" s="66">
        <f>SUMIFS('все ответы'!$AF:$AF,'все ответы'!$B:$B,$B6,'все ответы'!$E:$E,C$2)</f>
        <v>6</v>
      </c>
      <c r="E6" s="64">
        <f>VLOOKUP(Table4[[#This Row],[Название организации]],ПЛАН_все!B:W,5,0)</f>
        <v>3</v>
      </c>
      <c r="F6" s="66">
        <f>SUMIFS('все ответы'!$AF:$AF,'все ответы'!$B:$B,$B6,'все ответы'!$E:$E,E$2)</f>
        <v>5</v>
      </c>
      <c r="G6" s="64">
        <f>VLOOKUP(Table4[[#This Row],[Название организации]],ПЛАН_все!B:W,6,0)</f>
        <v>1</v>
      </c>
      <c r="H6" s="66">
        <f>SUMIFS('все ответы'!$AF:$AF,'все ответы'!$B:$B,$B6,'все ответы'!$E:$E,G$2)</f>
        <v>0</v>
      </c>
      <c r="I6" s="64">
        <f>VLOOKUP(Table4[[#This Row],[Название организации]],ПЛАН_все!B:W,7,0)</f>
        <v>8</v>
      </c>
      <c r="J6" s="66">
        <f>SUMIFS('все ответы'!$AF:$AF,'все ответы'!$B:$B,$B6,'все ответы'!$E:$E,I$2)</f>
        <v>5</v>
      </c>
      <c r="K6" s="64">
        <f>VLOOKUP(Table4[[#This Row],[Название организации]],ПЛАН_все!B:W,8,0)</f>
        <v>1</v>
      </c>
      <c r="L6" s="66">
        <f>SUMIFS('все ответы'!$AF:$AF,'все ответы'!$B:$B,$B6,'все ответы'!$E:$E,K$2)</f>
        <v>1</v>
      </c>
      <c r="M6" s="64">
        <f>VLOOKUP(Table4[[#This Row],[Название организации]],ПЛАН_все!B:W,9,0)</f>
        <v>1</v>
      </c>
      <c r="N6" s="66">
        <f>SUMIFS('все ответы'!$AF:$AF,'все ответы'!$B:$B,$B6,'все ответы'!$E:$E,M$2)</f>
        <v>1</v>
      </c>
      <c r="O6" s="64">
        <f>VLOOKUP(Table4[[#This Row],[Название организации]],ПЛАН_все!B:W,10,0)</f>
        <v>0</v>
      </c>
      <c r="P6" s="66">
        <f>SUMIFS('все ответы'!$AF:$AF,'все ответы'!$B:$B,$B6,'все ответы'!$E:$E,O$2)</f>
        <v>0</v>
      </c>
      <c r="Q6" s="64">
        <f>VLOOKUP(Table4[[#This Row],[Название организации]],ПЛАН_все!B:W,11,0)</f>
        <v>0</v>
      </c>
      <c r="R6" s="66">
        <f>SUMIFS('все ответы'!$AF:$AF,'все ответы'!$B:$B,$B6,'все ответы'!$E:$E,Q$2)</f>
        <v>0</v>
      </c>
      <c r="S6" s="64">
        <f>VLOOKUP(Table4[[#This Row],[Название организации]],ПЛАН_все!B:W,12,0)</f>
        <v>0</v>
      </c>
      <c r="T6" s="66">
        <f>SUMIFS('все ответы'!$AF:$AF,'все ответы'!$B:$B,$B6,'все ответы'!$E:$E,S$2)</f>
        <v>0</v>
      </c>
      <c r="U6" s="64">
        <f>VLOOKUP(Table4[[#This Row],[Название организации]],ПЛАН_все!B:W,13,0)</f>
        <v>0</v>
      </c>
      <c r="V6" s="66">
        <f>SUMIFS('все ответы'!$AF:$AF,'все ответы'!$B:$B,$B6,'все ответы'!$E:$E,U$2)</f>
        <v>0</v>
      </c>
      <c r="W6" s="64">
        <f>VLOOKUP(Table4[[#This Row],[Название организации]],ПЛАН_все!B:W,14,0)</f>
        <v>0</v>
      </c>
      <c r="X6" s="66">
        <f>SUMIFS('все ответы'!$AF:$AF,'все ответы'!$B:$B,$B6,'все ответы'!$E:$E,W$2)</f>
        <v>0</v>
      </c>
      <c r="Y6" s="64">
        <f>VLOOKUP(Table4[[#This Row],[Название организации]],ПЛАН_все!B:W,15,0)</f>
        <v>0</v>
      </c>
      <c r="Z6" s="66">
        <f>SUMIFS('все ответы'!$AF:$AF,'все ответы'!$B:$B,$B6,'все ответы'!$E:$E,Y$2)</f>
        <v>0</v>
      </c>
      <c r="AA6" s="64">
        <f>VLOOKUP(Table4[[#This Row],[Название организации]],ПЛАН_все!B:W,16,0)</f>
        <v>0</v>
      </c>
      <c r="AB6" s="66">
        <f>SUMIFS('все ответы'!$AF:$AF,'все ответы'!$B:$B,$B6,'все ответы'!$E:$E,AA$2)</f>
        <v>0</v>
      </c>
      <c r="AC6" s="64">
        <f>VLOOKUP(Table4[[#This Row],[Название организации]],ПЛАН_все!B:W,17,0)</f>
        <v>12</v>
      </c>
      <c r="AD6" s="66">
        <f>SUMIFS('все ответы'!$AF:$AF,'все ответы'!$B:$B,$B6,'все ответы'!$E:$E,AC$2)</f>
        <v>0</v>
      </c>
      <c r="AE6" s="64">
        <f>VLOOKUP(Table4[[#This Row],[Название организации]],ПЛАН_все!B:W,18,0)</f>
        <v>0</v>
      </c>
      <c r="AF6" s="66">
        <f>SUMIFS('все ответы'!$AF:$AF,'все ответы'!$B:$B,$B6,'все ответы'!$E:$E,AE$2)</f>
        <v>0</v>
      </c>
      <c r="AG6" s="64">
        <f>VLOOKUP(Table4[[#This Row],[Название организации]],ПЛАН_все!B:W,19,0)</f>
        <v>10</v>
      </c>
      <c r="AH6" s="66">
        <f>SUMIFS('все ответы'!$AF:$AF,'все ответы'!$B:$B,$B6,'все ответы'!$E:$E,AG$2)</f>
        <v>0</v>
      </c>
      <c r="AI6" s="64">
        <f>VLOOKUP(Table4[[#This Row],[Название организации]],ПЛАН_все!B:W,20,0)</f>
        <v>0</v>
      </c>
      <c r="AJ6" s="66">
        <f>SUMIFS('все ответы'!$AF:$AF,'все ответы'!$B:$B,$B6,'все ответы'!$E:$E,AI$2)</f>
        <v>0</v>
      </c>
      <c r="AK6" s="64">
        <f>VLOOKUP(Table4[[#This Row],[Название организации]],ПЛАН_все!B:W,21,0)</f>
        <v>12</v>
      </c>
      <c r="AL6" s="66">
        <f>SUMIFS('все ответы'!$AF:$AF,'все ответы'!$B:$B,$B6,'все ответы'!$E:$E,AK$2)</f>
        <v>0</v>
      </c>
      <c r="AM6" s="64">
        <f>VLOOKUP(Table4[[#This Row],[Название организации]],ПЛАН_все!B:W,22,0)</f>
        <v>0</v>
      </c>
      <c r="AN6" s="66">
        <f>SUMIFS('все ответы'!$AF:$AF,'все ответы'!$B:$B,$B6,'все ответы'!$E:$E,AM$2)</f>
        <v>0</v>
      </c>
    </row>
    <row r="7" spans="1:40" ht="33.75" x14ac:dyDescent="0.25">
      <c r="A7" s="14">
        <v>2</v>
      </c>
      <c r="B7" s="15" t="s">
        <v>118</v>
      </c>
      <c r="C7" s="64">
        <f>VLOOKUP(Table4[[#This Row],[Название организации]],ПЛАН_все!B:W,4,0)</f>
        <v>0</v>
      </c>
      <c r="D7" s="66">
        <f>SUMIFS('все ответы'!$AF:$AF,'все ответы'!$B:$B,$B7,'все ответы'!$E:$E,C$2)</f>
        <v>0</v>
      </c>
      <c r="E7" s="64">
        <f>VLOOKUP(Table4[[#This Row],[Название организации]],ПЛАН_все!B:W,5,0)</f>
        <v>0</v>
      </c>
      <c r="F7" s="66">
        <f>SUMIFS('все ответы'!$AF:$AF,'все ответы'!$B:$B,$B7,'все ответы'!$E:$E,E$2)</f>
        <v>0</v>
      </c>
      <c r="G7" s="64">
        <f>VLOOKUP(Table4[[#This Row],[Название организации]],ПЛАН_все!B:W,6,0)</f>
        <v>0</v>
      </c>
      <c r="H7" s="66">
        <f>SUMIFS('все ответы'!$AF:$AF,'все ответы'!$B:$B,$B7,'все ответы'!$E:$E,G$2)</f>
        <v>0</v>
      </c>
      <c r="I7" s="64">
        <f>VLOOKUP(Table4[[#This Row],[Название организации]],ПЛАН_все!B:W,7,0)</f>
        <v>0</v>
      </c>
      <c r="J7" s="66">
        <f>SUMIFS('все ответы'!$AF:$AF,'все ответы'!$B:$B,$B7,'все ответы'!$E:$E,I$2)</f>
        <v>0</v>
      </c>
      <c r="K7" s="64">
        <f>VLOOKUP(Table4[[#This Row],[Название организации]],ПЛАН_все!B:W,8,0)</f>
        <v>0</v>
      </c>
      <c r="L7" s="66">
        <f>SUMIFS('все ответы'!$AF:$AF,'все ответы'!$B:$B,$B7,'все ответы'!$E:$E,K$2)</f>
        <v>0</v>
      </c>
      <c r="M7" s="64">
        <f>VLOOKUP(Table4[[#This Row],[Название организации]],ПЛАН_все!B:W,9,0)</f>
        <v>0</v>
      </c>
      <c r="N7" s="66">
        <f>SUMIFS('все ответы'!$AF:$AF,'все ответы'!$B:$B,$B7,'все ответы'!$E:$E,M$2)</f>
        <v>0</v>
      </c>
      <c r="O7" s="64">
        <f>VLOOKUP(Table4[[#This Row],[Название организации]],ПЛАН_все!B:W,10,0)</f>
        <v>0</v>
      </c>
      <c r="P7" s="66">
        <f>SUMIFS('все ответы'!$AF:$AF,'все ответы'!$B:$B,$B7,'все ответы'!$E:$E,O$2)</f>
        <v>0</v>
      </c>
      <c r="Q7" s="64">
        <f>VLOOKUP(Table4[[#This Row],[Название организации]],ПЛАН_все!B:W,11,0)</f>
        <v>10</v>
      </c>
      <c r="R7" s="66">
        <f>SUMIFS('все ответы'!$AF:$AF,'все ответы'!$B:$B,$B7,'все ответы'!$E:$E,Q$2)</f>
        <v>1</v>
      </c>
      <c r="S7" s="64">
        <f>VLOOKUP(Table4[[#This Row],[Название организации]],ПЛАН_все!B:W,12,0)</f>
        <v>0</v>
      </c>
      <c r="T7" s="66">
        <f>SUMIFS('все ответы'!$AF:$AF,'все ответы'!$B:$B,$B7,'все ответы'!$E:$E,S$2)</f>
        <v>0</v>
      </c>
      <c r="U7" s="64">
        <f>VLOOKUP(Table4[[#This Row],[Название организации]],ПЛАН_все!B:W,13,0)</f>
        <v>0</v>
      </c>
      <c r="V7" s="66">
        <f>SUMIFS('все ответы'!$AF:$AF,'все ответы'!$B:$B,$B7,'все ответы'!$E:$E,U$2)</f>
        <v>0</v>
      </c>
      <c r="W7" s="64">
        <f>VLOOKUP(Table4[[#This Row],[Название организации]],ПЛАН_все!B:W,14,0)</f>
        <v>0</v>
      </c>
      <c r="X7" s="66">
        <f>SUMIFS('все ответы'!$AF:$AF,'все ответы'!$B:$B,$B7,'все ответы'!$E:$E,W$2)</f>
        <v>0</v>
      </c>
      <c r="Y7" s="64">
        <f>VLOOKUP(Table4[[#This Row],[Название организации]],ПЛАН_все!B:W,15,0)</f>
        <v>0</v>
      </c>
      <c r="Z7" s="66">
        <f>SUMIFS('все ответы'!$AF:$AF,'все ответы'!$B:$B,$B7,'все ответы'!$E:$E,Y$2)</f>
        <v>0</v>
      </c>
      <c r="AA7" s="64">
        <f>VLOOKUP(Table4[[#This Row],[Название организации]],ПЛАН_все!B:W,16,0)</f>
        <v>0</v>
      </c>
      <c r="AB7" s="66">
        <f>SUMIFS('все ответы'!$AF:$AF,'все ответы'!$B:$B,$B7,'все ответы'!$E:$E,AA$2)</f>
        <v>0</v>
      </c>
      <c r="AC7" s="64">
        <f>VLOOKUP(Table4[[#This Row],[Название организации]],ПЛАН_все!B:W,17,0)</f>
        <v>75</v>
      </c>
      <c r="AD7" s="66">
        <f>SUMIFS('все ответы'!$AF:$AF,'все ответы'!$B:$B,$B7,'все ответы'!$E:$E,AC$2)</f>
        <v>3</v>
      </c>
      <c r="AE7" s="64">
        <f>VLOOKUP(Table4[[#This Row],[Название организации]],ПЛАН_все!B:W,18,0)</f>
        <v>0</v>
      </c>
      <c r="AF7" s="66">
        <f>SUMIFS('все ответы'!$AF:$AF,'все ответы'!$B:$B,$B7,'все ответы'!$E:$E,AE$2)</f>
        <v>0</v>
      </c>
      <c r="AG7" s="64">
        <f>VLOOKUP(Table4[[#This Row],[Название организации]],ПЛАН_все!B:W,19,0)</f>
        <v>0</v>
      </c>
      <c r="AH7" s="66">
        <f>SUMIFS('все ответы'!$AF:$AF,'все ответы'!$B:$B,$B7,'все ответы'!$E:$E,AG$2)</f>
        <v>0</v>
      </c>
      <c r="AI7" s="64">
        <f>VLOOKUP(Table4[[#This Row],[Название организации]],ПЛАН_все!B:W,20,0)</f>
        <v>0</v>
      </c>
      <c r="AJ7" s="66">
        <f>SUMIFS('все ответы'!$AF:$AF,'все ответы'!$B:$B,$B7,'все ответы'!$E:$E,AI$2)</f>
        <v>0</v>
      </c>
      <c r="AK7" s="64">
        <f>VLOOKUP(Table4[[#This Row],[Название организации]],ПЛАН_все!B:W,21,0)</f>
        <v>0</v>
      </c>
      <c r="AL7" s="66">
        <f>SUMIFS('все ответы'!$AF:$AF,'все ответы'!$B:$B,$B7,'все ответы'!$E:$E,AK$2)</f>
        <v>0</v>
      </c>
      <c r="AM7" s="64">
        <f>VLOOKUP(Table4[[#This Row],[Название организации]],ПЛАН_все!B:W,22,0)</f>
        <v>0</v>
      </c>
      <c r="AN7" s="66">
        <f>SUMIFS('все ответы'!$AF:$AF,'все ответы'!$B:$B,$B7,'все ответы'!$E:$E,AM$2)</f>
        <v>0</v>
      </c>
    </row>
    <row r="8" spans="1:40" x14ac:dyDescent="0.25">
      <c r="A8" s="14">
        <v>3</v>
      </c>
      <c r="B8" s="15" t="s">
        <v>114</v>
      </c>
      <c r="C8" s="64">
        <f>VLOOKUP(Table4[[#This Row],[Название организации]],ПЛАН_все!B:W,4,0)</f>
        <v>0</v>
      </c>
      <c r="D8" s="66">
        <f>SUMIFS('все ответы'!$AF:$AF,'все ответы'!$B:$B,$B8,'все ответы'!$E:$E,C$2)</f>
        <v>0</v>
      </c>
      <c r="E8" s="64">
        <f>VLOOKUP(Table4[[#This Row],[Название организации]],ПЛАН_все!B:W,5,0)</f>
        <v>0</v>
      </c>
      <c r="F8" s="66">
        <f>SUMIFS('все ответы'!$AF:$AF,'все ответы'!$B:$B,$B8,'все ответы'!$E:$E,E$2)</f>
        <v>0</v>
      </c>
      <c r="G8" s="64">
        <f>VLOOKUP(Table4[[#This Row],[Название организации]],ПЛАН_все!B:W,6,0)</f>
        <v>0</v>
      </c>
      <c r="H8" s="66">
        <f>SUMIFS('все ответы'!$AF:$AF,'все ответы'!$B:$B,$B8,'все ответы'!$E:$E,G$2)</f>
        <v>0</v>
      </c>
      <c r="I8" s="64">
        <f>VLOOKUP(Table4[[#This Row],[Название организации]],ПЛАН_все!B:W,7,0)</f>
        <v>0</v>
      </c>
      <c r="J8" s="66">
        <f>SUMIFS('все ответы'!$AF:$AF,'все ответы'!$B:$B,$B8,'все ответы'!$E:$E,I$2)</f>
        <v>0</v>
      </c>
      <c r="K8" s="64">
        <f>VLOOKUP(Table4[[#This Row],[Название организации]],ПЛАН_все!B:W,8,0)</f>
        <v>0</v>
      </c>
      <c r="L8" s="66">
        <f>SUMIFS('все ответы'!$AF:$AF,'все ответы'!$B:$B,$B8,'все ответы'!$E:$E,K$2)</f>
        <v>0</v>
      </c>
      <c r="M8" s="64">
        <f>VLOOKUP(Table4[[#This Row],[Название организации]],ПЛАН_все!B:W,9,0)</f>
        <v>0</v>
      </c>
      <c r="N8" s="66">
        <f>SUMIFS('все ответы'!$AF:$AF,'все ответы'!$B:$B,$B8,'все ответы'!$E:$E,M$2)</f>
        <v>0</v>
      </c>
      <c r="O8" s="64">
        <f>VLOOKUP(Table4[[#This Row],[Название организации]],ПЛАН_все!B:W,10,0)</f>
        <v>0</v>
      </c>
      <c r="P8" s="66">
        <f>SUMIFS('все ответы'!$AF:$AF,'все ответы'!$B:$B,$B8,'все ответы'!$E:$E,O$2)</f>
        <v>0</v>
      </c>
      <c r="Q8" s="64">
        <f>VLOOKUP(Table4[[#This Row],[Название организации]],ПЛАН_все!B:W,11,0)</f>
        <v>0</v>
      </c>
      <c r="R8" s="66">
        <f>SUMIFS('все ответы'!$AF:$AF,'все ответы'!$B:$B,$B8,'все ответы'!$E:$E,Q$2)</f>
        <v>0</v>
      </c>
      <c r="S8" s="64">
        <f>VLOOKUP(Table4[[#This Row],[Название организации]],ПЛАН_все!B:W,12,0)</f>
        <v>0</v>
      </c>
      <c r="T8" s="66">
        <f>SUMIFS('все ответы'!$AF:$AF,'все ответы'!$B:$B,$B8,'все ответы'!$E:$E,S$2)</f>
        <v>0</v>
      </c>
      <c r="U8" s="64">
        <f>VLOOKUP(Table4[[#This Row],[Название организации]],ПЛАН_все!B:W,13,0)</f>
        <v>0</v>
      </c>
      <c r="V8" s="66">
        <f>SUMIFS('все ответы'!$AF:$AF,'все ответы'!$B:$B,$B8,'все ответы'!$E:$E,U$2)</f>
        <v>0</v>
      </c>
      <c r="W8" s="64">
        <f>VLOOKUP(Table4[[#This Row],[Название организации]],ПЛАН_все!B:W,14,0)</f>
        <v>0</v>
      </c>
      <c r="X8" s="66">
        <f>SUMIFS('все ответы'!$AF:$AF,'все ответы'!$B:$B,$B8,'все ответы'!$E:$E,W$2)</f>
        <v>0</v>
      </c>
      <c r="Y8" s="64">
        <f>VLOOKUP(Table4[[#This Row],[Название организации]],ПЛАН_все!B:W,15,0)</f>
        <v>0</v>
      </c>
      <c r="Z8" s="66">
        <f>SUMIFS('все ответы'!$AF:$AF,'все ответы'!$B:$B,$B8,'все ответы'!$E:$E,Y$2)</f>
        <v>0</v>
      </c>
      <c r="AA8" s="64">
        <f>VLOOKUP(Table4[[#This Row],[Название организации]],ПЛАН_все!B:W,16,0)</f>
        <v>0</v>
      </c>
      <c r="AB8" s="66">
        <f>SUMIFS('все ответы'!$AF:$AF,'все ответы'!$B:$B,$B8,'все ответы'!$E:$E,AA$2)</f>
        <v>0</v>
      </c>
      <c r="AC8" s="64">
        <f>VLOOKUP(Table4[[#This Row],[Название организации]],ПЛАН_все!B:W,17,0)</f>
        <v>35</v>
      </c>
      <c r="AD8" s="66">
        <f>SUMIFS('все ответы'!$AF:$AF,'все ответы'!$B:$B,$B8,'все ответы'!$E:$E,AC$2)</f>
        <v>13</v>
      </c>
      <c r="AE8" s="64">
        <f>VLOOKUP(Table4[[#This Row],[Название организации]],ПЛАН_все!B:W,18,0)</f>
        <v>25</v>
      </c>
      <c r="AF8" s="66">
        <f>SUMIFS('все ответы'!$AF:$AF,'все ответы'!$B:$B,$B8,'все ответы'!$E:$E,AE$2)</f>
        <v>9</v>
      </c>
      <c r="AG8" s="64">
        <f>VLOOKUP(Table4[[#This Row],[Название организации]],ПЛАН_все!B:W,19,0)</f>
        <v>5</v>
      </c>
      <c r="AH8" s="66">
        <f>SUMIFS('все ответы'!$AF:$AF,'все ответы'!$B:$B,$B8,'все ответы'!$E:$E,AG$2)</f>
        <v>4</v>
      </c>
      <c r="AI8" s="64">
        <f>VLOOKUP(Table4[[#This Row],[Название организации]],ПЛАН_все!B:W,20,0)</f>
        <v>25</v>
      </c>
      <c r="AJ8" s="66">
        <f>SUMIFS('все ответы'!$AF:$AF,'все ответы'!$B:$B,$B8,'все ответы'!$E:$E,AI$2)</f>
        <v>11</v>
      </c>
      <c r="AK8" s="64">
        <f>VLOOKUP(Table4[[#This Row],[Название организации]],ПЛАН_все!B:W,21,0)</f>
        <v>5</v>
      </c>
      <c r="AL8" s="66">
        <f>SUMIFS('все ответы'!$AF:$AF,'все ответы'!$B:$B,$B8,'все ответы'!$E:$E,AK$2)</f>
        <v>2</v>
      </c>
      <c r="AM8" s="64">
        <f>VLOOKUP(Table4[[#This Row],[Название организации]],ПЛАН_все!B:W,22,0)</f>
        <v>10</v>
      </c>
      <c r="AN8" s="66">
        <f>SUMIFS('все ответы'!$AF:$AF,'все ответы'!$B:$B,$B8,'все ответы'!$E:$E,AM$2)</f>
        <v>4</v>
      </c>
    </row>
    <row r="9" spans="1:40" ht="33.75" x14ac:dyDescent="0.25">
      <c r="A9" s="14">
        <v>4</v>
      </c>
      <c r="B9" s="15" t="s">
        <v>164</v>
      </c>
      <c r="C9" s="64">
        <f>VLOOKUP(Table4[[#This Row],[Название организации]],ПЛАН_все!B:W,4,0)</f>
        <v>0</v>
      </c>
      <c r="D9" s="66">
        <f>SUMIFS('все ответы'!$AF:$AF,'все ответы'!$B:$B,$B9,'все ответы'!$E:$E,C$2)</f>
        <v>0</v>
      </c>
      <c r="E9" s="64">
        <f>VLOOKUP(Table4[[#This Row],[Название организации]],ПЛАН_все!B:W,5,0)</f>
        <v>0</v>
      </c>
      <c r="F9" s="66">
        <f>SUMIFS('все ответы'!$AF:$AF,'все ответы'!$B:$B,$B9,'все ответы'!$E:$E,E$2)</f>
        <v>0</v>
      </c>
      <c r="G9" s="64">
        <f>VLOOKUP(Table4[[#This Row],[Название организации]],ПЛАН_все!B:W,6,0)</f>
        <v>0</v>
      </c>
      <c r="H9" s="66">
        <f>SUMIFS('все ответы'!$AF:$AF,'все ответы'!$B:$B,$B9,'все ответы'!$E:$E,G$2)</f>
        <v>0</v>
      </c>
      <c r="I9" s="64">
        <f>VLOOKUP(Table4[[#This Row],[Название организации]],ПЛАН_все!B:W,7,0)</f>
        <v>0</v>
      </c>
      <c r="J9" s="66">
        <f>SUMIFS('все ответы'!$AF:$AF,'все ответы'!$B:$B,$B9,'все ответы'!$E:$E,I$2)</f>
        <v>0</v>
      </c>
      <c r="K9" s="64">
        <f>VLOOKUP(Table4[[#This Row],[Название организации]],ПЛАН_все!B:W,8,0)</f>
        <v>0</v>
      </c>
      <c r="L9" s="66">
        <f>SUMIFS('все ответы'!$AF:$AF,'все ответы'!$B:$B,$B9,'все ответы'!$E:$E,K$2)</f>
        <v>0</v>
      </c>
      <c r="M9" s="64">
        <f>VLOOKUP(Table4[[#This Row],[Название организации]],ПЛАН_все!B:W,9,0)</f>
        <v>0</v>
      </c>
      <c r="N9" s="66">
        <f>SUMIFS('все ответы'!$AF:$AF,'все ответы'!$B:$B,$B9,'все ответы'!$E:$E,M$2)</f>
        <v>0</v>
      </c>
      <c r="O9" s="64">
        <f>VLOOKUP(Table4[[#This Row],[Название организации]],ПЛАН_все!B:W,10,0)</f>
        <v>0</v>
      </c>
      <c r="P9" s="66">
        <f>SUMIFS('все ответы'!$AF:$AF,'все ответы'!$B:$B,$B9,'все ответы'!$E:$E,O$2)</f>
        <v>0</v>
      </c>
      <c r="Q9" s="64">
        <f>VLOOKUP(Table4[[#This Row],[Название организации]],ПЛАН_все!B:W,11,0)</f>
        <v>30</v>
      </c>
      <c r="R9" s="66">
        <f>SUMIFS('все ответы'!$AF:$AF,'все ответы'!$B:$B,$B9,'все ответы'!$E:$E,Q$2)</f>
        <v>9</v>
      </c>
      <c r="S9" s="64">
        <f>VLOOKUP(Table4[[#This Row],[Название организации]],ПЛАН_все!B:W,12,0)</f>
        <v>30</v>
      </c>
      <c r="T9" s="66">
        <f>SUMIFS('все ответы'!$AF:$AF,'все ответы'!$B:$B,$B9,'все ответы'!$E:$E,S$2)</f>
        <v>9</v>
      </c>
      <c r="U9" s="64">
        <f>VLOOKUP(Table4[[#This Row],[Название организации]],ПЛАН_все!B:W,13,0)</f>
        <v>0</v>
      </c>
      <c r="V9" s="66">
        <f>SUMIFS('все ответы'!$AF:$AF,'все ответы'!$B:$B,$B9,'все ответы'!$E:$E,U$2)</f>
        <v>0</v>
      </c>
      <c r="W9" s="64">
        <f>VLOOKUP(Table4[[#This Row],[Название организации]],ПЛАН_все!B:W,14,0)</f>
        <v>0</v>
      </c>
      <c r="X9" s="66">
        <f>SUMIFS('все ответы'!$AF:$AF,'все ответы'!$B:$B,$B9,'все ответы'!$E:$E,W$2)</f>
        <v>0</v>
      </c>
      <c r="Y9" s="64">
        <f>VLOOKUP(Table4[[#This Row],[Название организации]],ПЛАН_все!B:W,15,0)</f>
        <v>0</v>
      </c>
      <c r="Z9" s="66">
        <f>SUMIFS('все ответы'!$AF:$AF,'все ответы'!$B:$B,$B9,'все ответы'!$E:$E,Y$2)</f>
        <v>0</v>
      </c>
      <c r="AA9" s="64">
        <f>VLOOKUP(Table4[[#This Row],[Название организации]],ПЛАН_все!B:W,16,0)</f>
        <v>0</v>
      </c>
      <c r="AB9" s="66">
        <f>SUMIFS('все ответы'!$AF:$AF,'все ответы'!$B:$B,$B9,'все ответы'!$E:$E,AA$2)</f>
        <v>0</v>
      </c>
      <c r="AC9" s="64">
        <f>VLOOKUP(Table4[[#This Row],[Название организации]],ПЛАН_все!B:W,17,0)</f>
        <v>40</v>
      </c>
      <c r="AD9" s="66">
        <f>SUMIFS('все ответы'!$AF:$AF,'все ответы'!$B:$B,$B9,'все ответы'!$E:$E,AC$2)</f>
        <v>16</v>
      </c>
      <c r="AE9" s="64">
        <f>VLOOKUP(Table4[[#This Row],[Название организации]],ПЛАН_все!B:W,18,0)</f>
        <v>40</v>
      </c>
      <c r="AF9" s="66">
        <f>SUMIFS('все ответы'!$AF:$AF,'все ответы'!$B:$B,$B9,'все ответы'!$E:$E,AE$2)</f>
        <v>15</v>
      </c>
      <c r="AG9" s="64">
        <f>VLOOKUP(Table4[[#This Row],[Название организации]],ПЛАН_все!B:W,19,0)</f>
        <v>20</v>
      </c>
      <c r="AH9" s="66">
        <f>SUMIFS('все ответы'!$AF:$AF,'все ответы'!$B:$B,$B9,'все ответы'!$E:$E,AG$2)</f>
        <v>6</v>
      </c>
      <c r="AI9" s="64">
        <f>VLOOKUP(Table4[[#This Row],[Название организации]],ПЛАН_все!B:W,20,0)</f>
        <v>30</v>
      </c>
      <c r="AJ9" s="66">
        <f>SUMIFS('все ответы'!$AF:$AF,'все ответы'!$B:$B,$B9,'все ответы'!$E:$E,AI$2)</f>
        <v>9</v>
      </c>
      <c r="AK9" s="64">
        <f>VLOOKUP(Table4[[#This Row],[Название организации]],ПЛАН_все!B:W,21,0)</f>
        <v>60</v>
      </c>
      <c r="AL9" s="66">
        <f>SUMIFS('все ответы'!$AF:$AF,'все ответы'!$B:$B,$B9,'все ответы'!$E:$E,AK$2)</f>
        <v>17</v>
      </c>
      <c r="AM9" s="64">
        <f>VLOOKUP(Table4[[#This Row],[Название организации]],ПЛАН_все!B:W,22,0)</f>
        <v>20</v>
      </c>
      <c r="AN9" s="66">
        <f>SUMIFS('все ответы'!$AF:$AF,'все ответы'!$B:$B,$B9,'все ответы'!$E:$E,AM$2)</f>
        <v>8</v>
      </c>
    </row>
    <row r="10" spans="1:40" ht="22.5" x14ac:dyDescent="0.25">
      <c r="A10" s="14">
        <v>5</v>
      </c>
      <c r="B10" s="15" t="s">
        <v>115</v>
      </c>
      <c r="C10" s="64">
        <f>VLOOKUP(Table4[[#This Row],[Название организации]],ПЛАН_все!B:W,4,0)</f>
        <v>0</v>
      </c>
      <c r="D10" s="66">
        <f>SUMIFS('все ответы'!$AF:$AF,'все ответы'!$B:$B,$B10,'все ответы'!$E:$E,C$2)</f>
        <v>2</v>
      </c>
      <c r="E10" s="64">
        <f>VLOOKUP(Table4[[#This Row],[Название организации]],ПЛАН_все!B:W,5,0)</f>
        <v>0</v>
      </c>
      <c r="F10" s="66">
        <f>SUMIFS('все ответы'!$AF:$AF,'все ответы'!$B:$B,$B10,'все ответы'!$E:$E,E$2)</f>
        <v>0</v>
      </c>
      <c r="G10" s="64">
        <f>VLOOKUP(Table4[[#This Row],[Название организации]],ПЛАН_все!B:W,6,0)</f>
        <v>0</v>
      </c>
      <c r="H10" s="66">
        <f>SUMIFS('все ответы'!$AF:$AF,'все ответы'!$B:$B,$B10,'все ответы'!$E:$E,G$2)</f>
        <v>0</v>
      </c>
      <c r="I10" s="64">
        <f>VLOOKUP(Table4[[#This Row],[Название организации]],ПЛАН_все!B:W,7,0)</f>
        <v>0</v>
      </c>
      <c r="J10" s="66">
        <f>SUMIFS('все ответы'!$AF:$AF,'все ответы'!$B:$B,$B10,'все ответы'!$E:$E,I$2)</f>
        <v>1</v>
      </c>
      <c r="K10" s="64">
        <f>VLOOKUP(Table4[[#This Row],[Название организации]],ПЛАН_все!B:W,8,0)</f>
        <v>0</v>
      </c>
      <c r="L10" s="66">
        <f>SUMIFS('все ответы'!$AF:$AF,'все ответы'!$B:$B,$B10,'все ответы'!$E:$E,K$2)</f>
        <v>8</v>
      </c>
      <c r="M10" s="64">
        <f>VLOOKUP(Table4[[#This Row],[Название организации]],ПЛАН_все!B:W,9,0)</f>
        <v>0</v>
      </c>
      <c r="N10" s="66">
        <f>SUMIFS('все ответы'!$AF:$AF,'все ответы'!$B:$B,$B10,'все ответы'!$E:$E,M$2)</f>
        <v>0</v>
      </c>
      <c r="O10" s="64">
        <f>VLOOKUP(Table4[[#This Row],[Название организации]],ПЛАН_все!B:W,10,0)</f>
        <v>0</v>
      </c>
      <c r="P10" s="66">
        <f>SUMIFS('все ответы'!$AF:$AF,'все ответы'!$B:$B,$B10,'все ответы'!$E:$E,O$2)</f>
        <v>0</v>
      </c>
      <c r="Q10" s="64">
        <f>VLOOKUP(Table4[[#This Row],[Название организации]],ПЛАН_все!B:W,11,0)</f>
        <v>0</v>
      </c>
      <c r="R10" s="66">
        <f>SUMIFS('все ответы'!$AF:$AF,'все ответы'!$B:$B,$B10,'все ответы'!$E:$E,Q$2)</f>
        <v>0</v>
      </c>
      <c r="S10" s="64">
        <f>VLOOKUP(Table4[[#This Row],[Название организации]],ПЛАН_все!B:W,12,0)</f>
        <v>0</v>
      </c>
      <c r="T10" s="66">
        <f>SUMIFS('все ответы'!$AF:$AF,'все ответы'!$B:$B,$B10,'все ответы'!$E:$E,S$2)</f>
        <v>0</v>
      </c>
      <c r="U10" s="64">
        <f>VLOOKUP(Table4[[#This Row],[Название организации]],ПЛАН_все!B:W,13,0)</f>
        <v>0</v>
      </c>
      <c r="V10" s="66">
        <f>SUMIFS('все ответы'!$AF:$AF,'все ответы'!$B:$B,$B10,'все ответы'!$E:$E,U$2)</f>
        <v>0</v>
      </c>
      <c r="W10" s="64">
        <f>VLOOKUP(Table4[[#This Row],[Название организации]],ПЛАН_все!B:W,14,0)</f>
        <v>5</v>
      </c>
      <c r="X10" s="66">
        <f>SUMIFS('все ответы'!$AF:$AF,'все ответы'!$B:$B,$B10,'все ответы'!$E:$E,W$2)</f>
        <v>3</v>
      </c>
      <c r="Y10" s="64">
        <f>VLOOKUP(Table4[[#This Row],[Название организации]],ПЛАН_все!B:W,15,0)</f>
        <v>0</v>
      </c>
      <c r="Z10" s="66">
        <f>SUMIFS('все ответы'!$AF:$AF,'все ответы'!$B:$B,$B10,'все ответы'!$E:$E,Y$2)</f>
        <v>0</v>
      </c>
      <c r="AA10" s="64">
        <f>VLOOKUP(Table4[[#This Row],[Название организации]],ПЛАН_все!B:W,16,0)</f>
        <v>0</v>
      </c>
      <c r="AB10" s="66">
        <f>SUMIFS('все ответы'!$AF:$AF,'все ответы'!$B:$B,$B10,'все ответы'!$E:$E,AA$2)</f>
        <v>1</v>
      </c>
      <c r="AC10" s="64">
        <f>VLOOKUP(Table4[[#This Row],[Название организации]],ПЛАН_все!B:W,17,0)</f>
        <v>25</v>
      </c>
      <c r="AD10" s="66">
        <f>SUMIFS('все ответы'!$AF:$AF,'все ответы'!$B:$B,$B10,'все ответы'!$E:$E,AC$2)</f>
        <v>0</v>
      </c>
      <c r="AE10" s="64">
        <f>VLOOKUP(Table4[[#This Row],[Название организации]],ПЛАН_все!B:W,18,0)</f>
        <v>25</v>
      </c>
      <c r="AF10" s="66">
        <f>SUMIFS('все ответы'!$AF:$AF,'все ответы'!$B:$B,$B10,'все ответы'!$E:$E,AE$2)</f>
        <v>21</v>
      </c>
      <c r="AG10" s="64">
        <f>VLOOKUP(Table4[[#This Row],[Название организации]],ПЛАН_все!B:W,19,0)</f>
        <v>0</v>
      </c>
      <c r="AH10" s="66">
        <f>SUMIFS('все ответы'!$AF:$AF,'все ответы'!$B:$B,$B10,'все ответы'!$E:$E,AG$2)</f>
        <v>0</v>
      </c>
      <c r="AI10" s="64">
        <f>VLOOKUP(Table4[[#This Row],[Название организации]],ПЛАН_все!B:W,20,0)</f>
        <v>25</v>
      </c>
      <c r="AJ10" s="66">
        <f>SUMIFS('все ответы'!$AF:$AF,'все ответы'!$B:$B,$B10,'все ответы'!$E:$E,AI$2)</f>
        <v>21</v>
      </c>
      <c r="AK10" s="64">
        <f>VLOOKUP(Table4[[#This Row],[Название организации]],ПЛАН_все!B:W,21,0)</f>
        <v>25</v>
      </c>
      <c r="AL10" s="66">
        <f>SUMIFS('все ответы'!$AF:$AF,'все ответы'!$B:$B,$B10,'все ответы'!$E:$E,AK$2)</f>
        <v>21</v>
      </c>
      <c r="AM10" s="64">
        <f>VLOOKUP(Table4[[#This Row],[Название организации]],ПЛАН_все!B:W,22,0)</f>
        <v>0</v>
      </c>
      <c r="AN10" s="66">
        <f>SUMIFS('все ответы'!$AF:$AF,'все ответы'!$B:$B,$B10,'все ответы'!$E:$E,AM$2)</f>
        <v>0</v>
      </c>
    </row>
    <row r="11" spans="1:40" ht="22.5" x14ac:dyDescent="0.25">
      <c r="A11" s="14">
        <v>6</v>
      </c>
      <c r="B11" s="15" t="s">
        <v>117</v>
      </c>
      <c r="C11" s="64">
        <f>VLOOKUP(Table4[[#This Row],[Название организации]],ПЛАН_все!B:W,4,0)</f>
        <v>0</v>
      </c>
      <c r="D11" s="66">
        <f>SUMIFS('все ответы'!$AF:$AF,'все ответы'!$B:$B,$B11,'все ответы'!$E:$E,C$2)</f>
        <v>0</v>
      </c>
      <c r="E11" s="64">
        <f>VLOOKUP(Table4[[#This Row],[Название организации]],ПЛАН_все!B:W,5,0)</f>
        <v>0</v>
      </c>
      <c r="F11" s="66">
        <f>SUMIFS('все ответы'!$AF:$AF,'все ответы'!$B:$B,$B11,'все ответы'!$E:$E,E$2)</f>
        <v>0</v>
      </c>
      <c r="G11" s="64">
        <f>VLOOKUP(Table4[[#This Row],[Название организации]],ПЛАН_все!B:W,6,0)</f>
        <v>0</v>
      </c>
      <c r="H11" s="66">
        <f>SUMIFS('все ответы'!$AF:$AF,'все ответы'!$B:$B,$B11,'все ответы'!$E:$E,G$2)</f>
        <v>0</v>
      </c>
      <c r="I11" s="64">
        <f>VLOOKUP(Table4[[#This Row],[Название организации]],ПЛАН_все!B:W,7,0)</f>
        <v>0</v>
      </c>
      <c r="J11" s="66">
        <f>SUMIFS('все ответы'!$AF:$AF,'все ответы'!$B:$B,$B11,'все ответы'!$E:$E,I$2)</f>
        <v>0</v>
      </c>
      <c r="K11" s="64">
        <f>VLOOKUP(Table4[[#This Row],[Название организации]],ПЛАН_все!B:W,8,0)</f>
        <v>0</v>
      </c>
      <c r="L11" s="66">
        <f>SUMIFS('все ответы'!$AF:$AF,'все ответы'!$B:$B,$B11,'все ответы'!$E:$E,K$2)</f>
        <v>0</v>
      </c>
      <c r="M11" s="64">
        <f>VLOOKUP(Table4[[#This Row],[Название организации]],ПЛАН_все!B:W,9,0)</f>
        <v>0</v>
      </c>
      <c r="N11" s="66">
        <f>SUMIFS('все ответы'!$AF:$AF,'все ответы'!$B:$B,$B11,'все ответы'!$E:$E,M$2)</f>
        <v>0</v>
      </c>
      <c r="O11" s="64">
        <f>VLOOKUP(Table4[[#This Row],[Название организации]],ПЛАН_все!B:W,10,0)</f>
        <v>0</v>
      </c>
      <c r="P11" s="66">
        <f>SUMIFS('все ответы'!$AF:$AF,'все ответы'!$B:$B,$B11,'все ответы'!$E:$E,O$2)</f>
        <v>0</v>
      </c>
      <c r="Q11" s="64">
        <f>VLOOKUP(Table4[[#This Row],[Название организации]],ПЛАН_все!B:W,11,0)</f>
        <v>12</v>
      </c>
      <c r="R11" s="66">
        <f>SUMIFS('все ответы'!$AF:$AF,'все ответы'!$B:$B,$B11,'все ответы'!$E:$E,Q$2)</f>
        <v>6</v>
      </c>
      <c r="S11" s="64">
        <f>VLOOKUP(Table4[[#This Row],[Название организации]],ПЛАН_все!B:W,12,0)</f>
        <v>0</v>
      </c>
      <c r="T11" s="66">
        <f>SUMIFS('все ответы'!$AF:$AF,'все ответы'!$B:$B,$B11,'все ответы'!$E:$E,S$2)</f>
        <v>0</v>
      </c>
      <c r="U11" s="64">
        <f>VLOOKUP(Table4[[#This Row],[Название организации]],ПЛАН_все!B:W,13,0)</f>
        <v>0</v>
      </c>
      <c r="V11" s="66">
        <f>SUMIFS('все ответы'!$AF:$AF,'все ответы'!$B:$B,$B11,'все ответы'!$E:$E,U$2)</f>
        <v>0</v>
      </c>
      <c r="W11" s="64">
        <f>VLOOKUP(Table4[[#This Row],[Название организации]],ПЛАН_все!B:W,14,0)</f>
        <v>0</v>
      </c>
      <c r="X11" s="66">
        <f>SUMIFS('все ответы'!$AF:$AF,'все ответы'!$B:$B,$B11,'все ответы'!$E:$E,W$2)</f>
        <v>0</v>
      </c>
      <c r="Y11" s="64">
        <f>VLOOKUP(Table4[[#This Row],[Название организации]],ПЛАН_все!B:W,15,0)</f>
        <v>0</v>
      </c>
      <c r="Z11" s="66">
        <f>SUMIFS('все ответы'!$AF:$AF,'все ответы'!$B:$B,$B11,'все ответы'!$E:$E,Y$2)</f>
        <v>0</v>
      </c>
      <c r="AA11" s="64">
        <f>VLOOKUP(Table4[[#This Row],[Название организации]],ПЛАН_все!B:W,16,0)</f>
        <v>0</v>
      </c>
      <c r="AB11" s="66">
        <f>SUMIFS('все ответы'!$AF:$AF,'все ответы'!$B:$B,$B11,'все ответы'!$E:$E,AA$2)</f>
        <v>0</v>
      </c>
      <c r="AC11" s="64">
        <f>VLOOKUP(Table4[[#This Row],[Название организации]],ПЛАН_все!B:W,17,0)</f>
        <v>12</v>
      </c>
      <c r="AD11" s="66">
        <f>SUMIFS('все ответы'!$AF:$AF,'все ответы'!$B:$B,$B11,'все ответы'!$E:$E,AC$2)</f>
        <v>6</v>
      </c>
      <c r="AE11" s="64">
        <f>VLOOKUP(Table4[[#This Row],[Название организации]],ПЛАН_все!B:W,18,0)</f>
        <v>12</v>
      </c>
      <c r="AF11" s="66">
        <f>SUMIFS('все ответы'!$AF:$AF,'все ответы'!$B:$B,$B11,'все ответы'!$E:$E,AE$2)</f>
        <v>6</v>
      </c>
      <c r="AG11" s="64">
        <f>VLOOKUP(Table4[[#This Row],[Название организации]],ПЛАН_все!B:W,19,0)</f>
        <v>12</v>
      </c>
      <c r="AH11" s="66">
        <f>SUMIFS('все ответы'!$AF:$AF,'все ответы'!$B:$B,$B11,'все ответы'!$E:$E,AG$2)</f>
        <v>6</v>
      </c>
      <c r="AI11" s="64">
        <f>VLOOKUP(Table4[[#This Row],[Название организации]],ПЛАН_все!B:W,20,0)</f>
        <v>12</v>
      </c>
      <c r="AJ11" s="66">
        <f>SUMIFS('все ответы'!$AF:$AF,'все ответы'!$B:$B,$B11,'все ответы'!$E:$E,AI$2)</f>
        <v>6</v>
      </c>
      <c r="AK11" s="64">
        <f>VLOOKUP(Table4[[#This Row],[Название организации]],ПЛАН_все!B:W,21,0)</f>
        <v>12</v>
      </c>
      <c r="AL11" s="66">
        <f>SUMIFS('все ответы'!$AF:$AF,'все ответы'!$B:$B,$B11,'все ответы'!$E:$E,AK$2)</f>
        <v>6</v>
      </c>
      <c r="AM11" s="64">
        <f>VLOOKUP(Table4[[#This Row],[Название организации]],ПЛАН_все!B:W,22,0)</f>
        <v>0</v>
      </c>
      <c r="AN11" s="66">
        <f>SUMIFS('все ответы'!$AF:$AF,'все ответы'!$B:$B,$B11,'все ответы'!$E:$E,AM$2)</f>
        <v>0</v>
      </c>
    </row>
    <row r="12" spans="1:40" ht="33.75" x14ac:dyDescent="0.25">
      <c r="A12" s="14">
        <v>7</v>
      </c>
      <c r="B12" s="15" t="s">
        <v>142</v>
      </c>
      <c r="C12" s="64">
        <f>VLOOKUP(Table4[[#This Row],[Название организации]],ПЛАН_все!B:W,4,0)</f>
        <v>0</v>
      </c>
      <c r="D12" s="66">
        <f>SUMIFS('все ответы'!$AF:$AF,'все ответы'!$B:$B,$B12,'все ответы'!$E:$E,C$2)</f>
        <v>0</v>
      </c>
      <c r="E12" s="64">
        <f>VLOOKUP(Table4[[#This Row],[Название организации]],ПЛАН_все!B:W,5,0)</f>
        <v>0</v>
      </c>
      <c r="F12" s="66">
        <f>SUMIFS('все ответы'!$AF:$AF,'все ответы'!$B:$B,$B12,'все ответы'!$E:$E,E$2)</f>
        <v>0</v>
      </c>
      <c r="G12" s="64">
        <f>VLOOKUP(Table4[[#This Row],[Название организации]],ПЛАН_все!B:W,6,0)</f>
        <v>0</v>
      </c>
      <c r="H12" s="66">
        <f>SUMIFS('все ответы'!$AF:$AF,'все ответы'!$B:$B,$B12,'все ответы'!$E:$E,G$2)</f>
        <v>0</v>
      </c>
      <c r="I12" s="64">
        <f>VLOOKUP(Table4[[#This Row],[Название организации]],ПЛАН_все!B:W,7,0)</f>
        <v>0</v>
      </c>
      <c r="J12" s="66">
        <f>SUMIFS('все ответы'!$AF:$AF,'все ответы'!$B:$B,$B12,'все ответы'!$E:$E,I$2)</f>
        <v>0</v>
      </c>
      <c r="K12" s="64">
        <f>VLOOKUP(Table4[[#This Row],[Название организации]],ПЛАН_все!B:W,8,0)</f>
        <v>0</v>
      </c>
      <c r="L12" s="66">
        <f>SUMIFS('все ответы'!$AF:$AF,'все ответы'!$B:$B,$B12,'все ответы'!$E:$E,K$2)</f>
        <v>0</v>
      </c>
      <c r="M12" s="64">
        <f>VLOOKUP(Table4[[#This Row],[Название организации]],ПЛАН_все!B:W,9,0)</f>
        <v>0</v>
      </c>
      <c r="N12" s="66">
        <f>SUMIFS('все ответы'!$AF:$AF,'все ответы'!$B:$B,$B12,'все ответы'!$E:$E,M$2)</f>
        <v>0</v>
      </c>
      <c r="O12" s="64">
        <f>VLOOKUP(Table4[[#This Row],[Название организации]],ПЛАН_все!B:W,10,0)</f>
        <v>0</v>
      </c>
      <c r="P12" s="66">
        <f>SUMIFS('все ответы'!$AF:$AF,'все ответы'!$B:$B,$B12,'все ответы'!$E:$E,O$2)</f>
        <v>0</v>
      </c>
      <c r="Q12" s="64">
        <f>VLOOKUP(Table4[[#This Row],[Название организации]],ПЛАН_все!B:W,11,0)</f>
        <v>4</v>
      </c>
      <c r="R12" s="66">
        <f>SUMIFS('все ответы'!$AF:$AF,'все ответы'!$B:$B,$B12,'все ответы'!$E:$E,Q$2)</f>
        <v>0</v>
      </c>
      <c r="S12" s="64">
        <f>VLOOKUP(Table4[[#This Row],[Название организации]],ПЛАН_все!B:W,12,0)</f>
        <v>0</v>
      </c>
      <c r="T12" s="66">
        <f>SUMIFS('все ответы'!$AF:$AF,'все ответы'!$B:$B,$B12,'все ответы'!$E:$E,S$2)</f>
        <v>0</v>
      </c>
      <c r="U12" s="64">
        <f>VLOOKUP(Table4[[#This Row],[Название организации]],ПЛАН_все!B:W,13,0)</f>
        <v>0</v>
      </c>
      <c r="V12" s="66">
        <f>SUMIFS('все ответы'!$AF:$AF,'все ответы'!$B:$B,$B12,'все ответы'!$E:$E,U$2)</f>
        <v>0</v>
      </c>
      <c r="W12" s="64">
        <f>VLOOKUP(Table4[[#This Row],[Название организации]],ПЛАН_все!B:W,14,0)</f>
        <v>0</v>
      </c>
      <c r="X12" s="66">
        <f>SUMIFS('все ответы'!$AF:$AF,'все ответы'!$B:$B,$B12,'все ответы'!$E:$E,W$2)</f>
        <v>0</v>
      </c>
      <c r="Y12" s="64">
        <f>VLOOKUP(Table4[[#This Row],[Название организации]],ПЛАН_все!B:W,15,0)</f>
        <v>0</v>
      </c>
      <c r="Z12" s="66">
        <f>SUMIFS('все ответы'!$AF:$AF,'все ответы'!$B:$B,$B12,'все ответы'!$E:$E,Y$2)</f>
        <v>0</v>
      </c>
      <c r="AA12" s="64">
        <f>VLOOKUP(Table4[[#This Row],[Название организации]],ПЛАН_все!B:W,16,0)</f>
        <v>0</v>
      </c>
      <c r="AB12" s="66">
        <f>SUMIFS('все ответы'!$AF:$AF,'все ответы'!$B:$B,$B12,'все ответы'!$E:$E,AA$2)</f>
        <v>0</v>
      </c>
      <c r="AC12" s="64">
        <f>VLOOKUP(Table4[[#This Row],[Название организации]],ПЛАН_все!B:W,17,0)</f>
        <v>14</v>
      </c>
      <c r="AD12" s="66">
        <f>SUMIFS('все ответы'!$AF:$AF,'все ответы'!$B:$B,$B12,'все ответы'!$E:$E,AC$2)</f>
        <v>2</v>
      </c>
      <c r="AE12" s="64">
        <f>VLOOKUP(Table4[[#This Row],[Название организации]],ПЛАН_все!B:W,18,0)</f>
        <v>3</v>
      </c>
      <c r="AF12" s="66">
        <f>SUMIFS('все ответы'!$AF:$AF,'все ответы'!$B:$B,$B12,'все ответы'!$E:$E,AE$2)</f>
        <v>0</v>
      </c>
      <c r="AG12" s="64">
        <f>VLOOKUP(Table4[[#This Row],[Название организации]],ПЛАН_все!B:W,19,0)</f>
        <v>0</v>
      </c>
      <c r="AH12" s="66">
        <f>SUMIFS('все ответы'!$AF:$AF,'все ответы'!$B:$B,$B12,'все ответы'!$E:$E,AG$2)</f>
        <v>0</v>
      </c>
      <c r="AI12" s="64">
        <f>VLOOKUP(Table4[[#This Row],[Название организации]],ПЛАН_все!B:W,20,0)</f>
        <v>0</v>
      </c>
      <c r="AJ12" s="66">
        <f>SUMIFS('все ответы'!$AF:$AF,'все ответы'!$B:$B,$B12,'все ответы'!$E:$E,AI$2)</f>
        <v>1</v>
      </c>
      <c r="AK12" s="64">
        <f>VLOOKUP(Table4[[#This Row],[Название организации]],ПЛАН_все!B:W,21,0)</f>
        <v>4</v>
      </c>
      <c r="AL12" s="66">
        <f>SUMIFS('все ответы'!$AF:$AF,'все ответы'!$B:$B,$B12,'все ответы'!$E:$E,AK$2)</f>
        <v>1</v>
      </c>
      <c r="AM12" s="64">
        <f>VLOOKUP(Table4[[#This Row],[Название организации]],ПЛАН_все!B:W,22,0)</f>
        <v>7</v>
      </c>
      <c r="AN12" s="66">
        <f>SUMIFS('все ответы'!$AF:$AF,'все ответы'!$B:$B,$B12,'все ответы'!$E:$E,AM$2)</f>
        <v>0</v>
      </c>
    </row>
    <row r="13" spans="1:40" ht="22.5" x14ac:dyDescent="0.25">
      <c r="A13" s="14">
        <v>8</v>
      </c>
      <c r="B13" s="15" t="s">
        <v>135</v>
      </c>
      <c r="C13" s="64">
        <f>VLOOKUP(Table4[[#This Row],[Название организации]],ПЛАН_все!B:W,4,0)</f>
        <v>0</v>
      </c>
      <c r="D13" s="66">
        <f>SUMIFS('все ответы'!$AF:$AF,'все ответы'!$B:$B,$B13,'все ответы'!$E:$E,C$2)</f>
        <v>3</v>
      </c>
      <c r="E13" s="64">
        <f>VLOOKUP(Table4[[#This Row],[Название организации]],ПЛАН_все!B:W,5,0)</f>
        <v>0</v>
      </c>
      <c r="F13" s="66">
        <f>SUMIFS('все ответы'!$AF:$AF,'все ответы'!$B:$B,$B13,'все ответы'!$E:$E,E$2)</f>
        <v>3</v>
      </c>
      <c r="G13" s="64">
        <f>VLOOKUP(Table4[[#This Row],[Название организации]],ПЛАН_все!B:W,6,0)</f>
        <v>0</v>
      </c>
      <c r="H13" s="66">
        <f>SUMIFS('все ответы'!$AF:$AF,'все ответы'!$B:$B,$B13,'все ответы'!$E:$E,G$2)</f>
        <v>2</v>
      </c>
      <c r="I13" s="64">
        <f>VLOOKUP(Table4[[#This Row],[Название организации]],ПЛАН_все!B:W,7,0)</f>
        <v>0</v>
      </c>
      <c r="J13" s="66">
        <f>SUMIFS('все ответы'!$AF:$AF,'все ответы'!$B:$B,$B13,'все ответы'!$E:$E,I$2)</f>
        <v>0</v>
      </c>
      <c r="K13" s="64">
        <f>VLOOKUP(Table4[[#This Row],[Название организации]],ПЛАН_все!B:W,8,0)</f>
        <v>1</v>
      </c>
      <c r="L13" s="66">
        <f>SUMIFS('все ответы'!$AF:$AF,'все ответы'!$B:$B,$B13,'все ответы'!$E:$E,K$2)</f>
        <v>2</v>
      </c>
      <c r="M13" s="64">
        <f>VLOOKUP(Table4[[#This Row],[Название организации]],ПЛАН_все!B:W,9,0)</f>
        <v>0</v>
      </c>
      <c r="N13" s="66">
        <f>SUMIFS('все ответы'!$AF:$AF,'все ответы'!$B:$B,$B13,'все ответы'!$E:$E,M$2)</f>
        <v>0</v>
      </c>
      <c r="O13" s="64">
        <f>VLOOKUP(Table4[[#This Row],[Название организации]],ПЛАН_все!B:W,10,0)</f>
        <v>0</v>
      </c>
      <c r="P13" s="66">
        <f>SUMIFS('все ответы'!$AF:$AF,'все ответы'!$B:$B,$B13,'все ответы'!$E:$E,O$2)</f>
        <v>0</v>
      </c>
      <c r="Q13" s="64">
        <f>VLOOKUP(Table4[[#This Row],[Название организации]],ПЛАН_все!B:W,11,0)</f>
        <v>16</v>
      </c>
      <c r="R13" s="66">
        <f>SUMIFS('все ответы'!$AF:$AF,'все ответы'!$B:$B,$B13,'все ответы'!$E:$E,Q$2)</f>
        <v>0</v>
      </c>
      <c r="S13" s="64">
        <f>VLOOKUP(Table4[[#This Row],[Название организации]],ПЛАН_все!B:W,12,0)</f>
        <v>0</v>
      </c>
      <c r="T13" s="66">
        <f>SUMIFS('все ответы'!$AF:$AF,'все ответы'!$B:$B,$B13,'все ответы'!$E:$E,S$2)</f>
        <v>0</v>
      </c>
      <c r="U13" s="64">
        <f>VLOOKUP(Table4[[#This Row],[Название организации]],ПЛАН_все!B:W,13,0)</f>
        <v>0</v>
      </c>
      <c r="V13" s="66">
        <f>SUMIFS('все ответы'!$AF:$AF,'все ответы'!$B:$B,$B13,'все ответы'!$E:$E,U$2)</f>
        <v>0</v>
      </c>
      <c r="W13" s="64">
        <f>VLOOKUP(Table4[[#This Row],[Название организации]],ПЛАН_все!B:W,14,0)</f>
        <v>0</v>
      </c>
      <c r="X13" s="66">
        <f>SUMIFS('все ответы'!$AF:$AF,'все ответы'!$B:$B,$B13,'все ответы'!$E:$E,W$2)</f>
        <v>0</v>
      </c>
      <c r="Y13" s="64">
        <f>VLOOKUP(Table4[[#This Row],[Название организации]],ПЛАН_все!B:W,15,0)</f>
        <v>0</v>
      </c>
      <c r="Z13" s="66">
        <f>SUMIFS('все ответы'!$AF:$AF,'все ответы'!$B:$B,$B13,'все ответы'!$E:$E,Y$2)</f>
        <v>0</v>
      </c>
      <c r="AA13" s="64">
        <f>VLOOKUP(Table4[[#This Row],[Название организации]],ПЛАН_все!B:W,16,0)</f>
        <v>0</v>
      </c>
      <c r="AB13" s="66">
        <f>SUMIFS('все ответы'!$AF:$AF,'все ответы'!$B:$B,$B13,'все ответы'!$E:$E,AA$2)</f>
        <v>0</v>
      </c>
      <c r="AC13" s="64">
        <f>VLOOKUP(Table4[[#This Row],[Название организации]],ПЛАН_все!B:W,17,0)</f>
        <v>16</v>
      </c>
      <c r="AD13" s="66">
        <f>SUMIFS('все ответы'!$AF:$AF,'все ответы'!$B:$B,$B13,'все ответы'!$E:$E,AC$2)</f>
        <v>0</v>
      </c>
      <c r="AE13" s="64">
        <f>VLOOKUP(Table4[[#This Row],[Название организации]],ПЛАН_все!B:W,18,0)</f>
        <v>0</v>
      </c>
      <c r="AF13" s="66">
        <f>SUMIFS('все ответы'!$AF:$AF,'все ответы'!$B:$B,$B13,'все ответы'!$E:$E,AE$2)</f>
        <v>0</v>
      </c>
      <c r="AG13" s="64">
        <f>VLOOKUP(Table4[[#This Row],[Название организации]],ПЛАН_все!B:W,19,0)</f>
        <v>16</v>
      </c>
      <c r="AH13" s="66">
        <f>SUMIFS('все ответы'!$AF:$AF,'все ответы'!$B:$B,$B13,'все ответы'!$E:$E,AG$2)</f>
        <v>0</v>
      </c>
      <c r="AI13" s="64">
        <f>VLOOKUP(Table4[[#This Row],[Название организации]],ПЛАН_все!B:W,20,0)</f>
        <v>0</v>
      </c>
      <c r="AJ13" s="66">
        <f>SUMIFS('все ответы'!$AF:$AF,'все ответы'!$B:$B,$B13,'все ответы'!$E:$E,AI$2)</f>
        <v>0</v>
      </c>
      <c r="AK13" s="64">
        <f>VLOOKUP(Table4[[#This Row],[Название организации]],ПЛАН_все!B:W,21,0)</f>
        <v>12</v>
      </c>
      <c r="AL13" s="66">
        <f>SUMIFS('все ответы'!$AF:$AF,'все ответы'!$B:$B,$B13,'все ответы'!$E:$E,AK$2)</f>
        <v>0</v>
      </c>
      <c r="AM13" s="64">
        <f>VLOOKUP(Table4[[#This Row],[Название организации]],ПЛАН_все!B:W,22,0)</f>
        <v>0</v>
      </c>
      <c r="AN13" s="66">
        <f>SUMIFS('все ответы'!$AF:$AF,'все ответы'!$B:$B,$B13,'все ответы'!$E:$E,AM$2)</f>
        <v>0</v>
      </c>
    </row>
    <row r="14" spans="1:40" ht="33.75" x14ac:dyDescent="0.25">
      <c r="A14" s="14">
        <v>9</v>
      </c>
      <c r="B14" s="15" t="s">
        <v>138</v>
      </c>
      <c r="C14" s="64">
        <f>VLOOKUP(Table4[[#This Row],[Название организации]],ПЛАН_все!B:W,4,0)</f>
        <v>0</v>
      </c>
      <c r="D14" s="66">
        <f>SUMIFS('все ответы'!$AF:$AF,'все ответы'!$B:$B,$B14,'все ответы'!$E:$E,C$2)</f>
        <v>0</v>
      </c>
      <c r="E14" s="64">
        <f>VLOOKUP(Table4[[#This Row],[Название организации]],ПЛАН_все!B:W,5,0)</f>
        <v>0</v>
      </c>
      <c r="F14" s="66">
        <f>SUMIFS('все ответы'!$AF:$AF,'все ответы'!$B:$B,$B14,'все ответы'!$E:$E,E$2)</f>
        <v>0</v>
      </c>
      <c r="G14" s="64">
        <f>VLOOKUP(Table4[[#This Row],[Название организации]],ПЛАН_все!B:W,6,0)</f>
        <v>0</v>
      </c>
      <c r="H14" s="66">
        <f>SUMIFS('все ответы'!$AF:$AF,'все ответы'!$B:$B,$B14,'все ответы'!$E:$E,G$2)</f>
        <v>0</v>
      </c>
      <c r="I14" s="64">
        <f>VLOOKUP(Table4[[#This Row],[Название организации]],ПЛАН_все!B:W,7,0)</f>
        <v>0</v>
      </c>
      <c r="J14" s="66">
        <f>SUMIFS('все ответы'!$AF:$AF,'все ответы'!$B:$B,$B14,'все ответы'!$E:$E,I$2)</f>
        <v>0</v>
      </c>
      <c r="K14" s="64">
        <f>VLOOKUP(Table4[[#This Row],[Название организации]],ПЛАН_все!B:W,8,0)</f>
        <v>0</v>
      </c>
      <c r="L14" s="66">
        <f>SUMIFS('все ответы'!$AF:$AF,'все ответы'!$B:$B,$B14,'все ответы'!$E:$E,K$2)</f>
        <v>0</v>
      </c>
      <c r="M14" s="64">
        <f>VLOOKUP(Table4[[#This Row],[Название организации]],ПЛАН_все!B:W,9,0)</f>
        <v>0</v>
      </c>
      <c r="N14" s="66">
        <f>SUMIFS('все ответы'!$AF:$AF,'все ответы'!$B:$B,$B14,'все ответы'!$E:$E,M$2)</f>
        <v>0</v>
      </c>
      <c r="O14" s="64">
        <f>VLOOKUP(Table4[[#This Row],[Название организации]],ПЛАН_все!B:W,10,0)</f>
        <v>0</v>
      </c>
      <c r="P14" s="66">
        <f>SUMIFS('все ответы'!$AF:$AF,'все ответы'!$B:$B,$B14,'все ответы'!$E:$E,O$2)</f>
        <v>0</v>
      </c>
      <c r="Q14" s="64">
        <f>VLOOKUP(Table4[[#This Row],[Название организации]],ПЛАН_все!B:W,11,0)</f>
        <v>0</v>
      </c>
      <c r="R14" s="66">
        <f>SUMIFS('все ответы'!$AF:$AF,'все ответы'!$B:$B,$B14,'все ответы'!$E:$E,Q$2)</f>
        <v>0</v>
      </c>
      <c r="S14" s="64">
        <f>VLOOKUP(Table4[[#This Row],[Название организации]],ПЛАН_все!B:W,12,0)</f>
        <v>0</v>
      </c>
      <c r="T14" s="66">
        <f>SUMIFS('все ответы'!$AF:$AF,'все ответы'!$B:$B,$B14,'все ответы'!$E:$E,S$2)</f>
        <v>0</v>
      </c>
      <c r="U14" s="64">
        <f>VLOOKUP(Table4[[#This Row],[Название организации]],ПЛАН_все!B:W,13,0)</f>
        <v>0</v>
      </c>
      <c r="V14" s="66">
        <f>SUMIFS('все ответы'!$AF:$AF,'все ответы'!$B:$B,$B14,'все ответы'!$E:$E,U$2)</f>
        <v>0</v>
      </c>
      <c r="W14" s="64">
        <f>VLOOKUP(Table4[[#This Row],[Название организации]],ПЛАН_все!B:W,14,0)</f>
        <v>0</v>
      </c>
      <c r="X14" s="66">
        <f>SUMIFS('все ответы'!$AF:$AF,'все ответы'!$B:$B,$B14,'все ответы'!$E:$E,W$2)</f>
        <v>0</v>
      </c>
      <c r="Y14" s="64">
        <f>VLOOKUP(Table4[[#This Row],[Название организации]],ПЛАН_все!B:W,15,0)</f>
        <v>0</v>
      </c>
      <c r="Z14" s="66">
        <f>SUMIFS('все ответы'!$AF:$AF,'все ответы'!$B:$B,$B14,'все ответы'!$E:$E,Y$2)</f>
        <v>0</v>
      </c>
      <c r="AA14" s="64">
        <f>VLOOKUP(Table4[[#This Row],[Название организации]],ПЛАН_все!B:W,16,0)</f>
        <v>0</v>
      </c>
      <c r="AB14" s="66">
        <f>SUMIFS('все ответы'!$AF:$AF,'все ответы'!$B:$B,$B14,'все ответы'!$E:$E,AA$2)</f>
        <v>0</v>
      </c>
      <c r="AC14" s="64">
        <f>VLOOKUP(Table4[[#This Row],[Название организации]],ПЛАН_все!B:W,17,0)</f>
        <v>5</v>
      </c>
      <c r="AD14" s="66">
        <f>SUMIFS('все ответы'!$AF:$AF,'все ответы'!$B:$B,$B14,'все ответы'!$E:$E,AC$2)</f>
        <v>3</v>
      </c>
      <c r="AE14" s="64">
        <f>VLOOKUP(Table4[[#This Row],[Название организации]],ПЛАН_все!B:W,18,0)</f>
        <v>2</v>
      </c>
      <c r="AF14" s="66">
        <f>SUMIFS('все ответы'!$AF:$AF,'все ответы'!$B:$B,$B14,'все ответы'!$E:$E,AE$2)</f>
        <v>1</v>
      </c>
      <c r="AG14" s="64">
        <f>VLOOKUP(Table4[[#This Row],[Название организации]],ПЛАН_все!B:W,19,0)</f>
        <v>0</v>
      </c>
      <c r="AH14" s="66">
        <f>SUMIFS('все ответы'!$AF:$AF,'все ответы'!$B:$B,$B14,'все ответы'!$E:$E,AG$2)</f>
        <v>0</v>
      </c>
      <c r="AI14" s="64">
        <f>VLOOKUP(Table4[[#This Row],[Название организации]],ПЛАН_все!B:W,20,0)</f>
        <v>5</v>
      </c>
      <c r="AJ14" s="66">
        <f>SUMIFS('все ответы'!$AF:$AF,'все ответы'!$B:$B,$B14,'все ответы'!$E:$E,AI$2)</f>
        <v>0</v>
      </c>
      <c r="AK14" s="64">
        <f>VLOOKUP(Table4[[#This Row],[Название организации]],ПЛАН_все!B:W,21,0)</f>
        <v>2</v>
      </c>
      <c r="AL14" s="66">
        <f>SUMIFS('все ответы'!$AF:$AF,'все ответы'!$B:$B,$B14,'все ответы'!$E:$E,AK$2)</f>
        <v>2</v>
      </c>
      <c r="AM14" s="64">
        <f>VLOOKUP(Table4[[#This Row],[Название организации]],ПЛАН_все!B:W,22,0)</f>
        <v>0</v>
      </c>
      <c r="AN14" s="66">
        <f>SUMIFS('все ответы'!$AF:$AF,'все ответы'!$B:$B,$B14,'все ответы'!$E:$E,AM$2)</f>
        <v>0</v>
      </c>
    </row>
    <row r="15" spans="1:40" ht="45" x14ac:dyDescent="0.25">
      <c r="A15" s="14">
        <v>10</v>
      </c>
      <c r="B15" s="15" t="s">
        <v>140</v>
      </c>
      <c r="C15" s="64">
        <f>VLOOKUP(Table4[[#This Row],[Название организации]],ПЛАН_все!B:W,4,0)</f>
        <v>0</v>
      </c>
      <c r="D15" s="66">
        <f>SUMIFS('все ответы'!$AF:$AF,'все ответы'!$B:$B,$B15,'все ответы'!$E:$E,C$2)</f>
        <v>2</v>
      </c>
      <c r="E15" s="64">
        <f>VLOOKUP(Table4[[#This Row],[Название организации]],ПЛАН_все!B:W,5,0)</f>
        <v>0</v>
      </c>
      <c r="F15" s="66">
        <f>SUMIFS('все ответы'!$AF:$AF,'все ответы'!$B:$B,$B15,'все ответы'!$E:$E,E$2)</f>
        <v>1</v>
      </c>
      <c r="G15" s="64">
        <f>VLOOKUP(Table4[[#This Row],[Название организации]],ПЛАН_все!B:W,6,0)</f>
        <v>0</v>
      </c>
      <c r="H15" s="66">
        <f>SUMIFS('все ответы'!$AF:$AF,'все ответы'!$B:$B,$B15,'все ответы'!$E:$E,G$2)</f>
        <v>0</v>
      </c>
      <c r="I15" s="64">
        <f>VLOOKUP(Table4[[#This Row],[Название организации]],ПЛАН_все!B:W,7,0)</f>
        <v>0</v>
      </c>
      <c r="J15" s="66">
        <f>SUMIFS('все ответы'!$AF:$AF,'все ответы'!$B:$B,$B15,'все ответы'!$E:$E,I$2)</f>
        <v>0</v>
      </c>
      <c r="K15" s="64">
        <f>VLOOKUP(Table4[[#This Row],[Название организации]],ПЛАН_все!B:W,8,0)</f>
        <v>0</v>
      </c>
      <c r="L15" s="66">
        <f>SUMIFS('все ответы'!$AF:$AF,'все ответы'!$B:$B,$B15,'все ответы'!$E:$E,K$2)</f>
        <v>0</v>
      </c>
      <c r="M15" s="64">
        <f>VLOOKUP(Table4[[#This Row],[Название организации]],ПЛАН_все!B:W,9,0)</f>
        <v>0</v>
      </c>
      <c r="N15" s="66">
        <f>SUMIFS('все ответы'!$AF:$AF,'все ответы'!$B:$B,$B15,'все ответы'!$E:$E,M$2)</f>
        <v>0</v>
      </c>
      <c r="O15" s="64">
        <f>VLOOKUP(Table4[[#This Row],[Название организации]],ПЛАН_все!B:W,10,0)</f>
        <v>0</v>
      </c>
      <c r="P15" s="66">
        <f>SUMIFS('все ответы'!$AF:$AF,'все ответы'!$B:$B,$B15,'все ответы'!$E:$E,O$2)</f>
        <v>0</v>
      </c>
      <c r="Q15" s="64">
        <f>VLOOKUP(Table4[[#This Row],[Название организации]],ПЛАН_все!B:W,11,0)</f>
        <v>25</v>
      </c>
      <c r="R15" s="66">
        <f>SUMIFS('все ответы'!$AF:$AF,'все ответы'!$B:$B,$B15,'все ответы'!$E:$E,Q$2)</f>
        <v>4</v>
      </c>
      <c r="S15" s="64">
        <f>VLOOKUP(Table4[[#This Row],[Название организации]],ПЛАН_все!B:W,12,0)</f>
        <v>1</v>
      </c>
      <c r="T15" s="66">
        <f>SUMIFS('все ответы'!$AF:$AF,'все ответы'!$B:$B,$B15,'все ответы'!$E:$E,S$2)</f>
        <v>0</v>
      </c>
      <c r="U15" s="64">
        <f>VLOOKUP(Table4[[#This Row],[Название организации]],ПЛАН_все!B:W,13,0)</f>
        <v>0</v>
      </c>
      <c r="V15" s="66">
        <f>SUMIFS('все ответы'!$AF:$AF,'все ответы'!$B:$B,$B15,'все ответы'!$E:$E,U$2)</f>
        <v>0</v>
      </c>
      <c r="W15" s="64">
        <f>VLOOKUP(Table4[[#This Row],[Название организации]],ПЛАН_все!B:W,14,0)</f>
        <v>0</v>
      </c>
      <c r="X15" s="66">
        <f>SUMIFS('все ответы'!$AF:$AF,'все ответы'!$B:$B,$B15,'все ответы'!$E:$E,W$2)</f>
        <v>0</v>
      </c>
      <c r="Y15" s="64">
        <f>VLOOKUP(Table4[[#This Row],[Название организации]],ПЛАН_все!B:W,15,0)</f>
        <v>0</v>
      </c>
      <c r="Z15" s="66">
        <f>SUMIFS('все ответы'!$AF:$AF,'все ответы'!$B:$B,$B15,'все ответы'!$E:$E,Y$2)</f>
        <v>0</v>
      </c>
      <c r="AA15" s="64">
        <f>VLOOKUP(Table4[[#This Row],[Название организации]],ПЛАН_все!B:W,16,0)</f>
        <v>0</v>
      </c>
      <c r="AB15" s="66">
        <f>SUMIFS('все ответы'!$AF:$AF,'все ответы'!$B:$B,$B15,'все ответы'!$E:$E,AA$2)</f>
        <v>0</v>
      </c>
      <c r="AC15" s="64">
        <f>VLOOKUP(Table4[[#This Row],[Название организации]],ПЛАН_все!B:W,17,0)</f>
        <v>75</v>
      </c>
      <c r="AD15" s="66">
        <f>SUMIFS('все ответы'!$AF:$AF,'все ответы'!$B:$B,$B15,'все ответы'!$E:$E,AC$2)</f>
        <v>27</v>
      </c>
      <c r="AE15" s="64">
        <f>VLOOKUP(Table4[[#This Row],[Название организации]],ПЛАН_все!B:W,18,0)</f>
        <v>49</v>
      </c>
      <c r="AF15" s="66">
        <f>SUMIFS('все ответы'!$AF:$AF,'все ответы'!$B:$B,$B15,'все ответы'!$E:$E,AE$2)</f>
        <v>11</v>
      </c>
      <c r="AG15" s="64">
        <f>VLOOKUP(Table4[[#This Row],[Название организации]],ПЛАН_все!B:W,19,0)</f>
        <v>13</v>
      </c>
      <c r="AH15" s="66">
        <f>SUMIFS('все ответы'!$AF:$AF,'все ответы'!$B:$B,$B15,'все ответы'!$E:$E,AG$2)</f>
        <v>3</v>
      </c>
      <c r="AI15" s="64">
        <f>VLOOKUP(Table4[[#This Row],[Название организации]],ПЛАН_все!B:W,20,0)</f>
        <v>11</v>
      </c>
      <c r="AJ15" s="66">
        <f>SUMIFS('все ответы'!$AF:$AF,'все ответы'!$B:$B,$B15,'все ответы'!$E:$E,AI$2)</f>
        <v>2</v>
      </c>
      <c r="AK15" s="64">
        <f>VLOOKUP(Table4[[#This Row],[Название организации]],ПЛАН_все!B:W,21,0)</f>
        <v>20</v>
      </c>
      <c r="AL15" s="66">
        <f>SUMIFS('все ответы'!$AF:$AF,'все ответы'!$B:$B,$B15,'все ответы'!$E:$E,AK$2)</f>
        <v>11</v>
      </c>
      <c r="AM15" s="64">
        <f>VLOOKUP(Table4[[#This Row],[Название организации]],ПЛАН_все!B:W,22,0)</f>
        <v>0</v>
      </c>
      <c r="AN15" s="66">
        <f>SUMIFS('все ответы'!$AF:$AF,'все ответы'!$B:$B,$B15,'все ответы'!$E:$E,AM$2)</f>
        <v>1</v>
      </c>
    </row>
    <row r="16" spans="1:40" ht="33.75" x14ac:dyDescent="0.25">
      <c r="A16" s="14">
        <v>11</v>
      </c>
      <c r="B16" s="15" t="s">
        <v>185</v>
      </c>
      <c r="C16" s="64">
        <f>VLOOKUP(Table4[[#This Row],[Название организации]],ПЛАН_все!B:W,4,0)</f>
        <v>0</v>
      </c>
      <c r="D16" s="66">
        <f>SUMIFS('все ответы'!$AF:$AF,'все ответы'!$B:$B,$B16,'все ответы'!$E:$E,C$2)</f>
        <v>0</v>
      </c>
      <c r="E16" s="64">
        <f>VLOOKUP(Table4[[#This Row],[Название организации]],ПЛАН_все!B:W,5,0)</f>
        <v>0</v>
      </c>
      <c r="F16" s="66">
        <f>SUMIFS('все ответы'!$AF:$AF,'все ответы'!$B:$B,$B16,'все ответы'!$E:$E,E$2)</f>
        <v>0</v>
      </c>
      <c r="G16" s="64">
        <f>VLOOKUP(Table4[[#This Row],[Название организации]],ПЛАН_все!B:W,6,0)</f>
        <v>0</v>
      </c>
      <c r="H16" s="66">
        <f>SUMIFS('все ответы'!$AF:$AF,'все ответы'!$B:$B,$B16,'все ответы'!$E:$E,G$2)</f>
        <v>0</v>
      </c>
      <c r="I16" s="64">
        <f>VLOOKUP(Table4[[#This Row],[Название организации]],ПЛАН_все!B:W,7,0)</f>
        <v>0</v>
      </c>
      <c r="J16" s="66">
        <f>SUMIFS('все ответы'!$AF:$AF,'все ответы'!$B:$B,$B16,'все ответы'!$E:$E,I$2)</f>
        <v>0</v>
      </c>
      <c r="K16" s="64">
        <f>VLOOKUP(Table4[[#This Row],[Название организации]],ПЛАН_все!B:W,8,0)</f>
        <v>0</v>
      </c>
      <c r="L16" s="66">
        <f>SUMIFS('все ответы'!$AF:$AF,'все ответы'!$B:$B,$B16,'все ответы'!$E:$E,K$2)</f>
        <v>0</v>
      </c>
      <c r="M16" s="64">
        <f>VLOOKUP(Table4[[#This Row],[Название организации]],ПЛАН_все!B:W,9,0)</f>
        <v>0</v>
      </c>
      <c r="N16" s="66">
        <f>SUMIFS('все ответы'!$AF:$AF,'все ответы'!$B:$B,$B16,'все ответы'!$E:$E,M$2)</f>
        <v>0</v>
      </c>
      <c r="O16" s="64">
        <f>VLOOKUP(Table4[[#This Row],[Название организации]],ПЛАН_все!B:W,10,0)</f>
        <v>0</v>
      </c>
      <c r="P16" s="66">
        <f>SUMIFS('все ответы'!$AF:$AF,'все ответы'!$B:$B,$B16,'все ответы'!$E:$E,O$2)</f>
        <v>0</v>
      </c>
      <c r="Q16" s="64">
        <f>VLOOKUP(Table4[[#This Row],[Название организации]],ПЛАН_все!B:W,11,0)</f>
        <v>12</v>
      </c>
      <c r="R16" s="66">
        <f>SUMIFS('все ответы'!$AF:$AF,'все ответы'!$B:$B,$B16,'все ответы'!$E:$E,Q$2)</f>
        <v>0</v>
      </c>
      <c r="S16" s="64">
        <f>VLOOKUP(Table4[[#This Row],[Название организации]],ПЛАН_все!B:W,12,0)</f>
        <v>0</v>
      </c>
      <c r="T16" s="66">
        <f>SUMIFS('все ответы'!$AF:$AF,'все ответы'!$B:$B,$B16,'все ответы'!$E:$E,S$2)</f>
        <v>0</v>
      </c>
      <c r="U16" s="64">
        <f>VLOOKUP(Table4[[#This Row],[Название организации]],ПЛАН_все!B:W,13,0)</f>
        <v>0</v>
      </c>
      <c r="V16" s="66">
        <f>SUMIFS('все ответы'!$AF:$AF,'все ответы'!$B:$B,$B16,'все ответы'!$E:$E,U$2)</f>
        <v>0</v>
      </c>
      <c r="W16" s="64">
        <f>VLOOKUP(Table4[[#This Row],[Название организации]],ПЛАН_все!B:W,14,0)</f>
        <v>0</v>
      </c>
      <c r="X16" s="66">
        <f>SUMIFS('все ответы'!$AF:$AF,'все ответы'!$B:$B,$B16,'все ответы'!$E:$E,W$2)</f>
        <v>0</v>
      </c>
      <c r="Y16" s="64">
        <f>VLOOKUP(Table4[[#This Row],[Название организации]],ПЛАН_все!B:W,15,0)</f>
        <v>0</v>
      </c>
      <c r="Z16" s="66">
        <f>SUMIFS('все ответы'!$AF:$AF,'все ответы'!$B:$B,$B16,'все ответы'!$E:$E,Y$2)</f>
        <v>0</v>
      </c>
      <c r="AA16" s="64">
        <f>VLOOKUP(Table4[[#This Row],[Название организации]],ПЛАН_все!B:W,16,0)</f>
        <v>0</v>
      </c>
      <c r="AB16" s="66">
        <f>SUMIFS('все ответы'!$AF:$AF,'все ответы'!$B:$B,$B16,'все ответы'!$E:$E,AA$2)</f>
        <v>0</v>
      </c>
      <c r="AC16" s="64">
        <f>VLOOKUP(Table4[[#This Row],[Название организации]],ПЛАН_все!B:W,17,0)</f>
        <v>20</v>
      </c>
      <c r="AD16" s="66">
        <f>SUMIFS('все ответы'!$AF:$AF,'все ответы'!$B:$B,$B16,'все ответы'!$E:$E,AC$2)</f>
        <v>4</v>
      </c>
      <c r="AE16" s="64">
        <f>VLOOKUP(Table4[[#This Row],[Название организации]],ПЛАН_все!B:W,18,0)</f>
        <v>4</v>
      </c>
      <c r="AF16" s="66">
        <f>SUMIFS('все ответы'!$AF:$AF,'все ответы'!$B:$B,$B16,'все ответы'!$E:$E,AE$2)</f>
        <v>4</v>
      </c>
      <c r="AG16" s="64">
        <f>VLOOKUP(Table4[[#This Row],[Название организации]],ПЛАН_все!B:W,19,0)</f>
        <v>7</v>
      </c>
      <c r="AH16" s="66">
        <f>SUMIFS('все ответы'!$AF:$AF,'все ответы'!$B:$B,$B16,'все ответы'!$E:$E,AG$2)</f>
        <v>0</v>
      </c>
      <c r="AI16" s="64">
        <f>VLOOKUP(Table4[[#This Row],[Название организации]],ПЛАН_все!B:W,20,0)</f>
        <v>2</v>
      </c>
      <c r="AJ16" s="66">
        <f>SUMIFS('все ответы'!$AF:$AF,'все ответы'!$B:$B,$B16,'все ответы'!$E:$E,AI$2)</f>
        <v>0</v>
      </c>
      <c r="AK16" s="64">
        <f>VLOOKUP(Table4[[#This Row],[Название организации]],ПЛАН_все!B:W,21,0)</f>
        <v>7</v>
      </c>
      <c r="AL16" s="66">
        <f>SUMIFS('все ответы'!$AF:$AF,'все ответы'!$B:$B,$B16,'все ответы'!$E:$E,AK$2)</f>
        <v>5</v>
      </c>
      <c r="AM16" s="64">
        <f>VLOOKUP(Table4[[#This Row],[Название организации]],ПЛАН_все!B:W,22,0)</f>
        <v>2</v>
      </c>
      <c r="AN16" s="66">
        <f>SUMIFS('все ответы'!$AF:$AF,'все ответы'!$B:$B,$B16,'все ответы'!$E:$E,AM$2)</f>
        <v>0</v>
      </c>
    </row>
    <row r="17" spans="1:40" ht="22.5" x14ac:dyDescent="0.25">
      <c r="A17" s="14">
        <v>12</v>
      </c>
      <c r="B17" s="15" t="s">
        <v>192</v>
      </c>
      <c r="C17" s="64">
        <f>VLOOKUP(Table4[[#This Row],[Название организации]],ПЛАН_все!B:W,4,0)</f>
        <v>0</v>
      </c>
      <c r="D17" s="66">
        <f>SUMIFS('все ответы'!$AF:$AF,'все ответы'!$B:$B,$B17,'все ответы'!$E:$E,C$2)</f>
        <v>0</v>
      </c>
      <c r="E17" s="64">
        <f>VLOOKUP(Table4[[#This Row],[Название организации]],ПЛАН_все!B:W,5,0)</f>
        <v>0</v>
      </c>
      <c r="F17" s="66">
        <f>SUMIFS('все ответы'!$AF:$AF,'все ответы'!$B:$B,$B17,'все ответы'!$E:$E,E$2)</f>
        <v>0</v>
      </c>
      <c r="G17" s="64">
        <f>VLOOKUP(Table4[[#This Row],[Название организации]],ПЛАН_все!B:W,6,0)</f>
        <v>0</v>
      </c>
      <c r="H17" s="66">
        <f>SUMIFS('все ответы'!$AF:$AF,'все ответы'!$B:$B,$B17,'все ответы'!$E:$E,G$2)</f>
        <v>0</v>
      </c>
      <c r="I17" s="64">
        <f>VLOOKUP(Table4[[#This Row],[Название организации]],ПЛАН_все!B:W,7,0)</f>
        <v>0</v>
      </c>
      <c r="J17" s="66">
        <f>SUMIFS('все ответы'!$AF:$AF,'все ответы'!$B:$B,$B17,'все ответы'!$E:$E,I$2)</f>
        <v>0</v>
      </c>
      <c r="K17" s="64">
        <f>VLOOKUP(Table4[[#This Row],[Название организации]],ПЛАН_все!B:W,8,0)</f>
        <v>0</v>
      </c>
      <c r="L17" s="66">
        <f>SUMIFS('все ответы'!$AF:$AF,'все ответы'!$B:$B,$B17,'все ответы'!$E:$E,K$2)</f>
        <v>0</v>
      </c>
      <c r="M17" s="64">
        <f>VLOOKUP(Table4[[#This Row],[Название организации]],ПЛАН_все!B:W,9,0)</f>
        <v>0</v>
      </c>
      <c r="N17" s="66">
        <f>SUMIFS('все ответы'!$AF:$AF,'все ответы'!$B:$B,$B17,'все ответы'!$E:$E,M$2)</f>
        <v>0</v>
      </c>
      <c r="O17" s="64">
        <f>VLOOKUP(Table4[[#This Row],[Название организации]],ПЛАН_все!B:W,10,0)</f>
        <v>0</v>
      </c>
      <c r="P17" s="66">
        <f>SUMIFS('все ответы'!$AF:$AF,'все ответы'!$B:$B,$B17,'все ответы'!$E:$E,O$2)</f>
        <v>0</v>
      </c>
      <c r="Q17" s="64">
        <f>VLOOKUP(Table4[[#This Row],[Название организации]],ПЛАН_все!B:W,11,0)</f>
        <v>0</v>
      </c>
      <c r="R17" s="66">
        <f>SUMIFS('все ответы'!$AF:$AF,'все ответы'!$B:$B,$B17,'все ответы'!$E:$E,Q$2)</f>
        <v>0</v>
      </c>
      <c r="S17" s="64">
        <f>VLOOKUP(Table4[[#This Row],[Название организации]],ПЛАН_все!B:W,12,0)</f>
        <v>0</v>
      </c>
      <c r="T17" s="66">
        <f>SUMIFS('все ответы'!$AF:$AF,'все ответы'!$B:$B,$B17,'все ответы'!$E:$E,S$2)</f>
        <v>0</v>
      </c>
      <c r="U17" s="64">
        <f>VLOOKUP(Table4[[#This Row],[Название организации]],ПЛАН_все!B:W,13,0)</f>
        <v>0</v>
      </c>
      <c r="V17" s="66">
        <f>SUMIFS('все ответы'!$AF:$AF,'все ответы'!$B:$B,$B17,'все ответы'!$E:$E,U$2)</f>
        <v>0</v>
      </c>
      <c r="W17" s="64">
        <f>VLOOKUP(Table4[[#This Row],[Название организации]],ПЛАН_все!B:W,14,0)</f>
        <v>0</v>
      </c>
      <c r="X17" s="66">
        <f>SUMIFS('все ответы'!$AF:$AF,'все ответы'!$B:$B,$B17,'все ответы'!$E:$E,W$2)</f>
        <v>0</v>
      </c>
      <c r="Y17" s="64">
        <f>VLOOKUP(Table4[[#This Row],[Название организации]],ПЛАН_все!B:W,15,0)</f>
        <v>0</v>
      </c>
      <c r="Z17" s="66">
        <f>SUMIFS('все ответы'!$AF:$AF,'все ответы'!$B:$B,$B17,'все ответы'!$E:$E,Y$2)</f>
        <v>0</v>
      </c>
      <c r="AA17" s="64">
        <f>VLOOKUP(Table4[[#This Row],[Название организации]],ПЛАН_все!B:W,16,0)</f>
        <v>0</v>
      </c>
      <c r="AB17" s="66">
        <f>SUMIFS('все ответы'!$AF:$AF,'все ответы'!$B:$B,$B17,'все ответы'!$E:$E,AA$2)</f>
        <v>0</v>
      </c>
      <c r="AC17" s="64">
        <f>VLOOKUP(Table4[[#This Row],[Название организации]],ПЛАН_все!B:W,17,0)</f>
        <v>9</v>
      </c>
      <c r="AD17" s="66">
        <f>SUMIFS('все ответы'!$AF:$AF,'все ответы'!$B:$B,$B17,'все ответы'!$E:$E,AC$2)</f>
        <v>0</v>
      </c>
      <c r="AE17" s="64">
        <f>VLOOKUP(Table4[[#This Row],[Название организации]],ПЛАН_все!B:W,18,0)</f>
        <v>0</v>
      </c>
      <c r="AF17" s="66">
        <f>SUMIFS('все ответы'!$AF:$AF,'все ответы'!$B:$B,$B17,'все ответы'!$E:$E,AE$2)</f>
        <v>0</v>
      </c>
      <c r="AG17" s="64">
        <f>VLOOKUP(Table4[[#This Row],[Название организации]],ПЛАН_все!B:W,19,0)</f>
        <v>0</v>
      </c>
      <c r="AH17" s="66">
        <f>SUMIFS('все ответы'!$AF:$AF,'все ответы'!$B:$B,$B17,'все ответы'!$E:$E,AG$2)</f>
        <v>0</v>
      </c>
      <c r="AI17" s="64">
        <f>VLOOKUP(Table4[[#This Row],[Название организации]],ПЛАН_все!B:W,20,0)</f>
        <v>0</v>
      </c>
      <c r="AJ17" s="66">
        <f>SUMIFS('все ответы'!$AF:$AF,'все ответы'!$B:$B,$B17,'все ответы'!$E:$E,AI$2)</f>
        <v>1</v>
      </c>
      <c r="AK17" s="64">
        <f>VLOOKUP(Table4[[#This Row],[Название организации]],ПЛАН_все!B:W,21,0)</f>
        <v>9</v>
      </c>
      <c r="AL17" s="66">
        <f>SUMIFS('все ответы'!$AF:$AF,'все ответы'!$B:$B,$B17,'все ответы'!$E:$E,AK$2)</f>
        <v>0</v>
      </c>
      <c r="AM17" s="64">
        <f>VLOOKUP(Table4[[#This Row],[Название организации]],ПЛАН_все!B:W,22,0)</f>
        <v>0</v>
      </c>
      <c r="AN17" s="66">
        <f>SUMIFS('все ответы'!$AF:$AF,'все ответы'!$B:$B,$B17,'все ответы'!$E:$E,AM$2)</f>
        <v>0</v>
      </c>
    </row>
    <row r="18" spans="1:40" ht="22.5" x14ac:dyDescent="0.25">
      <c r="A18" s="14">
        <v>13</v>
      </c>
      <c r="B18" s="15" t="s">
        <v>136</v>
      </c>
      <c r="C18" s="64">
        <f>VLOOKUP(Table4[[#This Row],[Название организации]],ПЛАН_все!B:W,4,0)</f>
        <v>0</v>
      </c>
      <c r="D18" s="66">
        <f>SUMIFS('все ответы'!$AF:$AF,'все ответы'!$B:$B,$B18,'все ответы'!$E:$E,C$2)</f>
        <v>0</v>
      </c>
      <c r="E18" s="64">
        <f>VLOOKUP(Table4[[#This Row],[Название организации]],ПЛАН_все!B:W,5,0)</f>
        <v>0</v>
      </c>
      <c r="F18" s="66">
        <f>SUMIFS('все ответы'!$AF:$AF,'все ответы'!$B:$B,$B18,'все ответы'!$E:$E,E$2)</f>
        <v>0</v>
      </c>
      <c r="G18" s="64">
        <f>VLOOKUP(Table4[[#This Row],[Название организации]],ПЛАН_все!B:W,6,0)</f>
        <v>0</v>
      </c>
      <c r="H18" s="66">
        <f>SUMIFS('все ответы'!$AF:$AF,'все ответы'!$B:$B,$B18,'все ответы'!$E:$E,G$2)</f>
        <v>0</v>
      </c>
      <c r="I18" s="64">
        <f>VLOOKUP(Table4[[#This Row],[Название организации]],ПЛАН_все!B:W,7,0)</f>
        <v>0</v>
      </c>
      <c r="J18" s="66">
        <f>SUMIFS('все ответы'!$AF:$AF,'все ответы'!$B:$B,$B18,'все ответы'!$E:$E,I$2)</f>
        <v>0</v>
      </c>
      <c r="K18" s="64">
        <f>VLOOKUP(Table4[[#This Row],[Название организации]],ПЛАН_все!B:W,8,0)</f>
        <v>0</v>
      </c>
      <c r="L18" s="66">
        <f>SUMIFS('все ответы'!$AF:$AF,'все ответы'!$B:$B,$B18,'все ответы'!$E:$E,K$2)</f>
        <v>0</v>
      </c>
      <c r="M18" s="64">
        <f>VLOOKUP(Table4[[#This Row],[Название организации]],ПЛАН_все!B:W,9,0)</f>
        <v>0</v>
      </c>
      <c r="N18" s="66">
        <f>SUMIFS('все ответы'!$AF:$AF,'все ответы'!$B:$B,$B18,'все ответы'!$E:$E,M$2)</f>
        <v>0</v>
      </c>
      <c r="O18" s="64">
        <f>VLOOKUP(Table4[[#This Row],[Название организации]],ПЛАН_все!B:W,10,0)</f>
        <v>0</v>
      </c>
      <c r="P18" s="66">
        <f>SUMIFS('все ответы'!$AF:$AF,'все ответы'!$B:$B,$B18,'все ответы'!$E:$E,O$2)</f>
        <v>0</v>
      </c>
      <c r="Q18" s="64">
        <f>VLOOKUP(Table4[[#This Row],[Название организации]],ПЛАН_все!B:W,11,0)</f>
        <v>5</v>
      </c>
      <c r="R18" s="66">
        <f>SUMIFS('все ответы'!$AF:$AF,'все ответы'!$B:$B,$B18,'все ответы'!$E:$E,Q$2)</f>
        <v>5</v>
      </c>
      <c r="S18" s="64">
        <f>VLOOKUP(Table4[[#This Row],[Название организации]],ПЛАН_все!B:W,12,0)</f>
        <v>0</v>
      </c>
      <c r="T18" s="66">
        <f>SUMIFS('все ответы'!$AF:$AF,'все ответы'!$B:$B,$B18,'все ответы'!$E:$E,S$2)</f>
        <v>0</v>
      </c>
      <c r="U18" s="64">
        <f>VLOOKUP(Table4[[#This Row],[Название организации]],ПЛАН_все!B:W,13,0)</f>
        <v>5</v>
      </c>
      <c r="V18" s="66">
        <f>SUMIFS('все ответы'!$AF:$AF,'все ответы'!$B:$B,$B18,'все ответы'!$E:$E,U$2)</f>
        <v>5</v>
      </c>
      <c r="W18" s="64">
        <f>VLOOKUP(Table4[[#This Row],[Название организации]],ПЛАН_все!B:W,14,0)</f>
        <v>0</v>
      </c>
      <c r="X18" s="66">
        <f>SUMIFS('все ответы'!$AF:$AF,'все ответы'!$B:$B,$B18,'все ответы'!$E:$E,W$2)</f>
        <v>0</v>
      </c>
      <c r="Y18" s="64">
        <f>VLOOKUP(Table4[[#This Row],[Название организации]],ПЛАН_все!B:W,15,0)</f>
        <v>0</v>
      </c>
      <c r="Z18" s="66">
        <f>SUMIFS('все ответы'!$AF:$AF,'все ответы'!$B:$B,$B18,'все ответы'!$E:$E,Y$2)</f>
        <v>0</v>
      </c>
      <c r="AA18" s="64">
        <f>VLOOKUP(Table4[[#This Row],[Название организации]],ПЛАН_все!B:W,16,0)</f>
        <v>0</v>
      </c>
      <c r="AB18" s="66">
        <f>SUMIFS('все ответы'!$AF:$AF,'все ответы'!$B:$B,$B18,'все ответы'!$E:$E,AA$2)</f>
        <v>0</v>
      </c>
      <c r="AC18" s="64">
        <f>VLOOKUP(Table4[[#This Row],[Название организации]],ПЛАН_все!B:W,17,0)</f>
        <v>30</v>
      </c>
      <c r="AD18" s="66">
        <f>SUMIFS('все ответы'!$AF:$AF,'все ответы'!$B:$B,$B18,'все ответы'!$E:$E,AC$2)</f>
        <v>180</v>
      </c>
      <c r="AE18" s="64">
        <f>VLOOKUP(Table4[[#This Row],[Название организации]],ПЛАН_все!B:W,18,0)</f>
        <v>30</v>
      </c>
      <c r="AF18" s="66">
        <f>SUMIFS('все ответы'!$AF:$AF,'все ответы'!$B:$B,$B18,'все ответы'!$E:$E,AE$2)</f>
        <v>151</v>
      </c>
      <c r="AG18" s="64">
        <f>VLOOKUP(Table4[[#This Row],[Название организации]],ПЛАН_все!B:W,19,0)</f>
        <v>15</v>
      </c>
      <c r="AH18" s="66">
        <f>SUMIFS('все ответы'!$AF:$AF,'все ответы'!$B:$B,$B18,'все ответы'!$E:$E,AG$2)</f>
        <v>101</v>
      </c>
      <c r="AI18" s="64">
        <f>VLOOKUP(Table4[[#This Row],[Название организации]],ПЛАН_все!B:W,20,0)</f>
        <v>30</v>
      </c>
      <c r="AJ18" s="66">
        <f>SUMIFS('все ответы'!$AF:$AF,'все ответы'!$B:$B,$B18,'все ответы'!$E:$E,AI$2)</f>
        <v>131</v>
      </c>
      <c r="AK18" s="64">
        <f>VLOOKUP(Table4[[#This Row],[Название организации]],ПЛАН_все!B:W,21,0)</f>
        <v>30</v>
      </c>
      <c r="AL18" s="66">
        <f>SUMIFS('все ответы'!$AF:$AF,'все ответы'!$B:$B,$B18,'все ответы'!$E:$E,AK$2)</f>
        <v>116</v>
      </c>
      <c r="AM18" s="64">
        <f>VLOOKUP(Table4[[#This Row],[Название организации]],ПЛАН_все!B:W,22,0)</f>
        <v>0</v>
      </c>
      <c r="AN18" s="66">
        <f>SUMIFS('все ответы'!$AF:$AF,'все ответы'!$B:$B,$B18,'все ответы'!$E:$E,AM$2)</f>
        <v>0</v>
      </c>
    </row>
    <row r="19" spans="1:40" ht="33.75" x14ac:dyDescent="0.25">
      <c r="A19" s="14">
        <v>14</v>
      </c>
      <c r="B19" s="15" t="s">
        <v>139</v>
      </c>
      <c r="C19" s="64">
        <f>VLOOKUP(Table4[[#This Row],[Название организации]],ПЛАН_все!B:W,4,0)</f>
        <v>0</v>
      </c>
      <c r="D19" s="66">
        <f>SUMIFS('все ответы'!$AF:$AF,'все ответы'!$B:$B,$B19,'все ответы'!$E:$E,C$2)</f>
        <v>0</v>
      </c>
      <c r="E19" s="64">
        <f>VLOOKUP(Table4[[#This Row],[Название организации]],ПЛАН_все!B:W,5,0)</f>
        <v>0</v>
      </c>
      <c r="F19" s="66">
        <f>SUMIFS('все ответы'!$AF:$AF,'все ответы'!$B:$B,$B19,'все ответы'!$E:$E,E$2)</f>
        <v>0</v>
      </c>
      <c r="G19" s="64">
        <f>VLOOKUP(Table4[[#This Row],[Название организации]],ПЛАН_все!B:W,6,0)</f>
        <v>0</v>
      </c>
      <c r="H19" s="66">
        <f>SUMIFS('все ответы'!$AF:$AF,'все ответы'!$B:$B,$B19,'все ответы'!$E:$E,G$2)</f>
        <v>0</v>
      </c>
      <c r="I19" s="64">
        <f>VLOOKUP(Table4[[#This Row],[Название организации]],ПЛАН_все!B:W,7,0)</f>
        <v>0</v>
      </c>
      <c r="J19" s="66">
        <f>SUMIFS('все ответы'!$AF:$AF,'все ответы'!$B:$B,$B19,'все ответы'!$E:$E,I$2)</f>
        <v>0</v>
      </c>
      <c r="K19" s="64">
        <f>VLOOKUP(Table4[[#This Row],[Название организации]],ПЛАН_все!B:W,8,0)</f>
        <v>2</v>
      </c>
      <c r="L19" s="66">
        <f>SUMIFS('все ответы'!$AF:$AF,'все ответы'!$B:$B,$B19,'все ответы'!$E:$E,K$2)</f>
        <v>1</v>
      </c>
      <c r="M19" s="64">
        <f>VLOOKUP(Table4[[#This Row],[Название организации]],ПЛАН_все!B:W,9,0)</f>
        <v>1</v>
      </c>
      <c r="N19" s="66">
        <f>SUMIFS('все ответы'!$AF:$AF,'все ответы'!$B:$B,$B19,'все ответы'!$E:$E,M$2)</f>
        <v>1</v>
      </c>
      <c r="O19" s="64">
        <f>VLOOKUP(Table4[[#This Row],[Название организации]],ПЛАН_все!B:W,10,0)</f>
        <v>0</v>
      </c>
      <c r="P19" s="66">
        <f>SUMIFS('все ответы'!$AF:$AF,'все ответы'!$B:$B,$B19,'все ответы'!$E:$E,O$2)</f>
        <v>0</v>
      </c>
      <c r="Q19" s="64">
        <f>VLOOKUP(Table4[[#This Row],[Название организации]],ПЛАН_все!B:W,11,0)</f>
        <v>9</v>
      </c>
      <c r="R19" s="66">
        <f>SUMIFS('все ответы'!$AF:$AF,'все ответы'!$B:$B,$B19,'все ответы'!$E:$E,Q$2)</f>
        <v>4</v>
      </c>
      <c r="S19" s="64">
        <f>VLOOKUP(Table4[[#This Row],[Название организации]],ПЛАН_все!B:W,12,0)</f>
        <v>0</v>
      </c>
      <c r="T19" s="66">
        <f>SUMIFS('все ответы'!$AF:$AF,'все ответы'!$B:$B,$B19,'все ответы'!$E:$E,S$2)</f>
        <v>2</v>
      </c>
      <c r="U19" s="64">
        <f>VLOOKUP(Table4[[#This Row],[Название организации]],ПЛАН_все!B:W,13,0)</f>
        <v>0</v>
      </c>
      <c r="V19" s="66">
        <f>SUMIFS('все ответы'!$AF:$AF,'все ответы'!$B:$B,$B19,'все ответы'!$E:$E,U$2)</f>
        <v>0</v>
      </c>
      <c r="W19" s="64">
        <f>VLOOKUP(Table4[[#This Row],[Название организации]],ПЛАН_все!B:W,14,0)</f>
        <v>0</v>
      </c>
      <c r="X19" s="66">
        <f>SUMIFS('все ответы'!$AF:$AF,'все ответы'!$B:$B,$B19,'все ответы'!$E:$E,W$2)</f>
        <v>0</v>
      </c>
      <c r="Y19" s="64">
        <f>VLOOKUP(Table4[[#This Row],[Название организации]],ПЛАН_все!B:W,15,0)</f>
        <v>0</v>
      </c>
      <c r="Z19" s="66">
        <f>SUMIFS('все ответы'!$AF:$AF,'все ответы'!$B:$B,$B19,'все ответы'!$E:$E,Y$2)</f>
        <v>0</v>
      </c>
      <c r="AA19" s="64">
        <f>VLOOKUP(Table4[[#This Row],[Название организации]],ПЛАН_все!B:W,16,0)</f>
        <v>0</v>
      </c>
      <c r="AB19" s="66">
        <f>SUMIFS('все ответы'!$AF:$AF,'все ответы'!$B:$B,$B19,'все ответы'!$E:$E,AA$2)</f>
        <v>0</v>
      </c>
      <c r="AC19" s="64">
        <f>VLOOKUP(Table4[[#This Row],[Название организации]],ПЛАН_все!B:W,17,0)</f>
        <v>9</v>
      </c>
      <c r="AD19" s="66">
        <f>SUMIFS('все ответы'!$AF:$AF,'все ответы'!$B:$B,$B19,'все ответы'!$E:$E,AC$2)</f>
        <v>6</v>
      </c>
      <c r="AE19" s="64">
        <f>VLOOKUP(Table4[[#This Row],[Название организации]],ПЛАН_все!B:W,18,0)</f>
        <v>0</v>
      </c>
      <c r="AF19" s="66">
        <f>SUMIFS('все ответы'!$AF:$AF,'все ответы'!$B:$B,$B19,'все ответы'!$E:$E,AE$2)</f>
        <v>1</v>
      </c>
      <c r="AG19" s="64">
        <f>VLOOKUP(Table4[[#This Row],[Название организации]],ПЛАН_все!B:W,19,0)</f>
        <v>0</v>
      </c>
      <c r="AH19" s="66">
        <f>SUMIFS('все ответы'!$AF:$AF,'все ответы'!$B:$B,$B19,'все ответы'!$E:$E,AG$2)</f>
        <v>0</v>
      </c>
      <c r="AI19" s="64">
        <f>VLOOKUP(Table4[[#This Row],[Название организации]],ПЛАН_все!B:W,20,0)</f>
        <v>0</v>
      </c>
      <c r="AJ19" s="66">
        <f>SUMIFS('все ответы'!$AF:$AF,'все ответы'!$B:$B,$B19,'все ответы'!$E:$E,AI$2)</f>
        <v>0</v>
      </c>
      <c r="AK19" s="64">
        <f>VLOOKUP(Table4[[#This Row],[Название организации]],ПЛАН_все!B:W,21,0)</f>
        <v>9</v>
      </c>
      <c r="AL19" s="66">
        <f>SUMIFS('все ответы'!$AF:$AF,'все ответы'!$B:$B,$B19,'все ответы'!$E:$E,AK$2)</f>
        <v>6</v>
      </c>
      <c r="AM19" s="64">
        <f>VLOOKUP(Table4[[#This Row],[Название организации]],ПЛАН_все!B:W,22,0)</f>
        <v>3</v>
      </c>
      <c r="AN19" s="66">
        <f>SUMIFS('все ответы'!$AF:$AF,'все ответы'!$B:$B,$B19,'все ответы'!$E:$E,AM$2)</f>
        <v>0</v>
      </c>
    </row>
    <row r="20" spans="1:40" ht="33.75" x14ac:dyDescent="0.25">
      <c r="A20" s="14">
        <v>15</v>
      </c>
      <c r="B20" s="15" t="s">
        <v>143</v>
      </c>
      <c r="C20" s="64">
        <f>VLOOKUP(Table4[[#This Row],[Название организации]],ПЛАН_все!B:W,4,0)</f>
        <v>0</v>
      </c>
      <c r="D20" s="66">
        <f>SUMIFS('все ответы'!$AF:$AF,'все ответы'!$B:$B,$B20,'все ответы'!$E:$E,C$2)</f>
        <v>0</v>
      </c>
      <c r="E20" s="64">
        <f>VLOOKUP(Table4[[#This Row],[Название организации]],ПЛАН_все!B:W,5,0)</f>
        <v>0</v>
      </c>
      <c r="F20" s="66">
        <f>SUMIFS('все ответы'!$AF:$AF,'все ответы'!$B:$B,$B20,'все ответы'!$E:$E,E$2)</f>
        <v>0</v>
      </c>
      <c r="G20" s="64">
        <f>VLOOKUP(Table4[[#This Row],[Название организации]],ПЛАН_все!B:W,6,0)</f>
        <v>0</v>
      </c>
      <c r="H20" s="66">
        <f>SUMIFS('все ответы'!$AF:$AF,'все ответы'!$B:$B,$B20,'все ответы'!$E:$E,G$2)</f>
        <v>0</v>
      </c>
      <c r="I20" s="64">
        <f>VLOOKUP(Table4[[#This Row],[Название организации]],ПЛАН_все!B:W,7,0)</f>
        <v>0</v>
      </c>
      <c r="J20" s="66">
        <f>SUMIFS('все ответы'!$AF:$AF,'все ответы'!$B:$B,$B20,'все ответы'!$E:$E,I$2)</f>
        <v>0</v>
      </c>
      <c r="K20" s="64">
        <f>VLOOKUP(Table4[[#This Row],[Название организации]],ПЛАН_все!B:W,8,0)</f>
        <v>0</v>
      </c>
      <c r="L20" s="66">
        <f>SUMIFS('все ответы'!$AF:$AF,'все ответы'!$B:$B,$B20,'все ответы'!$E:$E,K$2)</f>
        <v>0</v>
      </c>
      <c r="M20" s="64">
        <f>VLOOKUP(Table4[[#This Row],[Название организации]],ПЛАН_все!B:W,9,0)</f>
        <v>0</v>
      </c>
      <c r="N20" s="66">
        <f>SUMIFS('все ответы'!$AF:$AF,'все ответы'!$B:$B,$B20,'все ответы'!$E:$E,M$2)</f>
        <v>0</v>
      </c>
      <c r="O20" s="64">
        <f>VLOOKUP(Table4[[#This Row],[Название организации]],ПЛАН_все!B:W,10,0)</f>
        <v>0</v>
      </c>
      <c r="P20" s="66">
        <f>SUMIFS('все ответы'!$AF:$AF,'все ответы'!$B:$B,$B20,'все ответы'!$E:$E,O$2)</f>
        <v>0</v>
      </c>
      <c r="Q20" s="64">
        <f>VLOOKUP(Table4[[#This Row],[Название организации]],ПЛАН_все!B:W,11,0)</f>
        <v>0</v>
      </c>
      <c r="R20" s="66">
        <f>SUMIFS('все ответы'!$AF:$AF,'все ответы'!$B:$B,$B20,'все ответы'!$E:$E,Q$2)</f>
        <v>0</v>
      </c>
      <c r="S20" s="64">
        <f>VLOOKUP(Table4[[#This Row],[Название организации]],ПЛАН_все!B:W,12,0)</f>
        <v>0</v>
      </c>
      <c r="T20" s="66">
        <f>SUMIFS('все ответы'!$AF:$AF,'все ответы'!$B:$B,$B20,'все ответы'!$E:$E,S$2)</f>
        <v>0</v>
      </c>
      <c r="U20" s="64">
        <f>VLOOKUP(Table4[[#This Row],[Название организации]],ПЛАН_все!B:W,13,0)</f>
        <v>0</v>
      </c>
      <c r="V20" s="66">
        <f>SUMIFS('все ответы'!$AF:$AF,'все ответы'!$B:$B,$B20,'все ответы'!$E:$E,U$2)</f>
        <v>0</v>
      </c>
      <c r="W20" s="64">
        <f>VLOOKUP(Table4[[#This Row],[Название организации]],ПЛАН_все!B:W,14,0)</f>
        <v>3</v>
      </c>
      <c r="X20" s="66">
        <f>SUMIFS('все ответы'!$AF:$AF,'все ответы'!$B:$B,$B20,'все ответы'!$E:$E,W$2)</f>
        <v>0</v>
      </c>
      <c r="Y20" s="64">
        <f>VLOOKUP(Table4[[#This Row],[Название организации]],ПЛАН_все!B:W,15,0)</f>
        <v>1</v>
      </c>
      <c r="Z20" s="66">
        <f>SUMIFS('все ответы'!$AF:$AF,'все ответы'!$B:$B,$B20,'все ответы'!$E:$E,Y$2)</f>
        <v>0</v>
      </c>
      <c r="AA20" s="64">
        <f>VLOOKUP(Table4[[#This Row],[Название организации]],ПЛАН_все!B:W,16,0)</f>
        <v>0</v>
      </c>
      <c r="AB20" s="66">
        <f>SUMIFS('все ответы'!$AF:$AF,'все ответы'!$B:$B,$B20,'все ответы'!$E:$E,AA$2)</f>
        <v>0</v>
      </c>
      <c r="AC20" s="64">
        <f>VLOOKUP(Table4[[#This Row],[Название организации]],ПЛАН_все!B:W,17,0)</f>
        <v>8</v>
      </c>
      <c r="AD20" s="66">
        <f>SUMIFS('все ответы'!$AF:$AF,'все ответы'!$B:$B,$B20,'все ответы'!$E:$E,AC$2)</f>
        <v>0</v>
      </c>
      <c r="AE20" s="64">
        <f>VLOOKUP(Table4[[#This Row],[Название организации]],ПЛАН_все!B:W,18,0)</f>
        <v>5</v>
      </c>
      <c r="AF20" s="66">
        <f>SUMIFS('все ответы'!$AF:$AF,'все ответы'!$B:$B,$B20,'все ответы'!$E:$E,AE$2)</f>
        <v>3</v>
      </c>
      <c r="AG20" s="64">
        <f>VLOOKUP(Table4[[#This Row],[Название организации]],ПЛАН_все!B:W,19,0)</f>
        <v>0</v>
      </c>
      <c r="AH20" s="66">
        <f>SUMIFS('все ответы'!$AF:$AF,'все ответы'!$B:$B,$B20,'все ответы'!$E:$E,AG$2)</f>
        <v>0</v>
      </c>
      <c r="AI20" s="64">
        <f>VLOOKUP(Table4[[#This Row],[Название организации]],ПЛАН_все!B:W,20,0)</f>
        <v>5</v>
      </c>
      <c r="AJ20" s="66">
        <f>SUMIFS('все ответы'!$AF:$AF,'все ответы'!$B:$B,$B20,'все ответы'!$E:$E,AI$2)</f>
        <v>0</v>
      </c>
      <c r="AK20" s="64">
        <f>VLOOKUP(Table4[[#This Row],[Название организации]],ПЛАН_все!B:W,21,0)</f>
        <v>8</v>
      </c>
      <c r="AL20" s="66">
        <f>SUMIFS('все ответы'!$AF:$AF,'все ответы'!$B:$B,$B20,'все ответы'!$E:$E,AK$2)</f>
        <v>0</v>
      </c>
      <c r="AM20" s="64">
        <f>VLOOKUP(Table4[[#This Row],[Название организации]],ПЛАН_все!B:W,22,0)</f>
        <v>0</v>
      </c>
      <c r="AN20" s="66">
        <f>SUMIFS('все ответы'!$AF:$AF,'все ответы'!$B:$B,$B20,'все ответы'!$E:$E,AM$2)</f>
        <v>0</v>
      </c>
    </row>
    <row r="21" spans="1:40" ht="22.5" x14ac:dyDescent="0.25">
      <c r="A21" s="14">
        <v>16</v>
      </c>
      <c r="B21" s="15" t="s">
        <v>141</v>
      </c>
      <c r="C21" s="64">
        <f>VLOOKUP(Table4[[#This Row],[Название организации]],ПЛАН_все!B:W,4,0)</f>
        <v>0</v>
      </c>
      <c r="D21" s="66">
        <f>SUMIFS('все ответы'!$AF:$AF,'все ответы'!$B:$B,$B21,'все ответы'!$E:$E,C$2)</f>
        <v>0</v>
      </c>
      <c r="E21" s="64">
        <f>VLOOKUP(Table4[[#This Row],[Название организации]],ПЛАН_все!B:W,5,0)</f>
        <v>0</v>
      </c>
      <c r="F21" s="66">
        <f>SUMIFS('все ответы'!$AF:$AF,'все ответы'!$B:$B,$B21,'все ответы'!$E:$E,E$2)</f>
        <v>0</v>
      </c>
      <c r="G21" s="64">
        <f>VLOOKUP(Table4[[#This Row],[Название организации]],ПЛАН_все!B:W,6,0)</f>
        <v>0</v>
      </c>
      <c r="H21" s="66">
        <f>SUMIFS('все ответы'!$AF:$AF,'все ответы'!$B:$B,$B21,'все ответы'!$E:$E,G$2)</f>
        <v>0</v>
      </c>
      <c r="I21" s="64">
        <f>VLOOKUP(Table4[[#This Row],[Название организации]],ПЛАН_все!B:W,7,0)</f>
        <v>0</v>
      </c>
      <c r="J21" s="66">
        <f>SUMIFS('все ответы'!$AF:$AF,'все ответы'!$B:$B,$B21,'все ответы'!$E:$E,I$2)</f>
        <v>0</v>
      </c>
      <c r="K21" s="64">
        <f>VLOOKUP(Table4[[#This Row],[Название организации]],ПЛАН_все!B:W,8,0)</f>
        <v>0</v>
      </c>
      <c r="L21" s="66">
        <f>SUMIFS('все ответы'!$AF:$AF,'все ответы'!$B:$B,$B21,'все ответы'!$E:$E,K$2)</f>
        <v>0</v>
      </c>
      <c r="M21" s="64">
        <f>VLOOKUP(Table4[[#This Row],[Название организации]],ПЛАН_все!B:W,9,0)</f>
        <v>0</v>
      </c>
      <c r="N21" s="66">
        <f>SUMIFS('все ответы'!$AF:$AF,'все ответы'!$B:$B,$B21,'все ответы'!$E:$E,M$2)</f>
        <v>0</v>
      </c>
      <c r="O21" s="64">
        <f>VLOOKUP(Table4[[#This Row],[Название организации]],ПЛАН_все!B:W,10,0)</f>
        <v>0</v>
      </c>
      <c r="P21" s="66">
        <f>SUMIFS('все ответы'!$AF:$AF,'все ответы'!$B:$B,$B21,'все ответы'!$E:$E,O$2)</f>
        <v>0</v>
      </c>
      <c r="Q21" s="64">
        <f>VLOOKUP(Table4[[#This Row],[Название организации]],ПЛАН_все!B:W,11,0)</f>
        <v>0</v>
      </c>
      <c r="R21" s="66">
        <f>SUMIFS('все ответы'!$AF:$AF,'все ответы'!$B:$B,$B21,'все ответы'!$E:$E,Q$2)</f>
        <v>0</v>
      </c>
      <c r="S21" s="64">
        <f>VLOOKUP(Table4[[#This Row],[Название организации]],ПЛАН_все!B:W,12,0)</f>
        <v>0</v>
      </c>
      <c r="T21" s="66">
        <f>SUMIFS('все ответы'!$AF:$AF,'все ответы'!$B:$B,$B21,'все ответы'!$E:$E,S$2)</f>
        <v>0</v>
      </c>
      <c r="U21" s="64">
        <f>VLOOKUP(Table4[[#This Row],[Название организации]],ПЛАН_все!B:W,13,0)</f>
        <v>0</v>
      </c>
      <c r="V21" s="66">
        <f>SUMIFS('все ответы'!$AF:$AF,'все ответы'!$B:$B,$B21,'все ответы'!$E:$E,U$2)</f>
        <v>0</v>
      </c>
      <c r="W21" s="64">
        <f>VLOOKUP(Table4[[#This Row],[Название организации]],ПЛАН_все!B:W,14,0)</f>
        <v>1</v>
      </c>
      <c r="X21" s="66">
        <f>SUMIFS('все ответы'!$AF:$AF,'все ответы'!$B:$B,$B21,'все ответы'!$E:$E,W$2)</f>
        <v>0</v>
      </c>
      <c r="Y21" s="64">
        <f>VLOOKUP(Table4[[#This Row],[Название организации]],ПЛАН_все!B:W,15,0)</f>
        <v>0</v>
      </c>
      <c r="Z21" s="66">
        <f>SUMIFS('все ответы'!$AF:$AF,'все ответы'!$B:$B,$B21,'все ответы'!$E:$E,Y$2)</f>
        <v>0</v>
      </c>
      <c r="AA21" s="64">
        <f>VLOOKUP(Table4[[#This Row],[Название организации]],ПЛАН_все!B:W,16,0)</f>
        <v>0</v>
      </c>
      <c r="AB21" s="66">
        <f>SUMIFS('все ответы'!$AF:$AF,'все ответы'!$B:$B,$B21,'все ответы'!$E:$E,AA$2)</f>
        <v>0</v>
      </c>
      <c r="AC21" s="64">
        <f>VLOOKUP(Table4[[#This Row],[Название организации]],ПЛАН_все!B:W,17,0)</f>
        <v>20</v>
      </c>
      <c r="AD21" s="66">
        <f>SUMIFS('все ответы'!$AF:$AF,'все ответы'!$B:$B,$B21,'все ответы'!$E:$E,AC$2)</f>
        <v>2</v>
      </c>
      <c r="AE21" s="64">
        <f>VLOOKUP(Table4[[#This Row],[Название организации]],ПЛАН_все!B:W,18,0)</f>
        <v>20</v>
      </c>
      <c r="AF21" s="66">
        <f>SUMIFS('все ответы'!$AF:$AF,'все ответы'!$B:$B,$B21,'все ответы'!$E:$E,AE$2)</f>
        <v>2</v>
      </c>
      <c r="AG21" s="64">
        <f>VLOOKUP(Table4[[#This Row],[Название организации]],ПЛАН_все!B:W,19,0)</f>
        <v>10</v>
      </c>
      <c r="AH21" s="66">
        <f>SUMIFS('все ответы'!$AF:$AF,'все ответы'!$B:$B,$B21,'все ответы'!$E:$E,AG$2)</f>
        <v>2</v>
      </c>
      <c r="AI21" s="64">
        <f>VLOOKUP(Table4[[#This Row],[Название организации]],ПЛАН_все!B:W,20,0)</f>
        <v>15</v>
      </c>
      <c r="AJ21" s="66">
        <f>SUMIFS('все ответы'!$AF:$AF,'все ответы'!$B:$B,$B21,'все ответы'!$E:$E,AI$2)</f>
        <v>2</v>
      </c>
      <c r="AK21" s="64">
        <f>VLOOKUP(Table4[[#This Row],[Название организации]],ПЛАН_все!B:W,21,0)</f>
        <v>15</v>
      </c>
      <c r="AL21" s="66">
        <f>SUMIFS('все ответы'!$AF:$AF,'все ответы'!$B:$B,$B21,'все ответы'!$E:$E,AK$2)</f>
        <v>1</v>
      </c>
      <c r="AM21" s="64">
        <f>VLOOKUP(Table4[[#This Row],[Название организации]],ПЛАН_все!B:W,22,0)</f>
        <v>7</v>
      </c>
      <c r="AN21" s="66">
        <f>SUMIFS('все ответы'!$AF:$AF,'все ответы'!$B:$B,$B21,'все ответы'!$E:$E,AM$2)</f>
        <v>1</v>
      </c>
    </row>
    <row r="22" spans="1:40" ht="45" x14ac:dyDescent="0.25">
      <c r="A22" s="14">
        <v>17</v>
      </c>
      <c r="B22" s="15" t="s">
        <v>212</v>
      </c>
      <c r="C22" s="64">
        <f>VLOOKUP(Table4[[#This Row],[Название организации]],ПЛАН_все!B:W,4,0)</f>
        <v>9</v>
      </c>
      <c r="D22" s="66">
        <f>SUMIFS('все ответы'!$AF:$AF,'все ответы'!$B:$B,$B22,'все ответы'!$E:$E,C$2)</f>
        <v>4</v>
      </c>
      <c r="E22" s="64">
        <f>VLOOKUP(Table4[[#This Row],[Название организации]],ПЛАН_все!B:W,5,0)</f>
        <v>5</v>
      </c>
      <c r="F22" s="66">
        <f>SUMIFS('все ответы'!$AF:$AF,'все ответы'!$B:$B,$B22,'все ответы'!$E:$E,E$2)</f>
        <v>2</v>
      </c>
      <c r="G22" s="64">
        <f>VLOOKUP(Table4[[#This Row],[Название организации]],ПЛАН_все!B:W,6,0)</f>
        <v>2</v>
      </c>
      <c r="H22" s="66">
        <f>SUMIFS('все ответы'!$AF:$AF,'все ответы'!$B:$B,$B22,'все ответы'!$E:$E,G$2)</f>
        <v>2</v>
      </c>
      <c r="I22" s="64">
        <f>VLOOKUP(Table4[[#This Row],[Название организации]],ПЛАН_все!B:W,7,0)</f>
        <v>2</v>
      </c>
      <c r="J22" s="66">
        <f>SUMIFS('все ответы'!$AF:$AF,'все ответы'!$B:$B,$B22,'все ответы'!$E:$E,I$2)</f>
        <v>1</v>
      </c>
      <c r="K22" s="64">
        <f>VLOOKUP(Table4[[#This Row],[Название организации]],ПЛАН_все!B:W,8,0)</f>
        <v>2</v>
      </c>
      <c r="L22" s="66">
        <f>SUMIFS('все ответы'!$AF:$AF,'все ответы'!$B:$B,$B22,'все ответы'!$E:$E,K$2)</f>
        <v>1</v>
      </c>
      <c r="M22" s="64">
        <f>VLOOKUP(Table4[[#This Row],[Название организации]],ПЛАН_все!B:W,9,0)</f>
        <v>0</v>
      </c>
      <c r="N22" s="66">
        <f>SUMIFS('все ответы'!$AF:$AF,'все ответы'!$B:$B,$B22,'все ответы'!$E:$E,M$2)</f>
        <v>1</v>
      </c>
      <c r="O22" s="64">
        <f>VLOOKUP(Table4[[#This Row],[Название организации]],ПЛАН_все!B:W,10,0)</f>
        <v>2</v>
      </c>
      <c r="P22" s="66">
        <f>SUMIFS('все ответы'!$AF:$AF,'все ответы'!$B:$B,$B22,'все ответы'!$E:$E,O$2)</f>
        <v>0</v>
      </c>
      <c r="Q22" s="64">
        <f>VLOOKUP(Table4[[#This Row],[Название организации]],ПЛАН_все!B:W,11,0)</f>
        <v>0</v>
      </c>
      <c r="R22" s="66">
        <f>SUMIFS('все ответы'!$AF:$AF,'все ответы'!$B:$B,$B22,'все ответы'!$E:$E,Q$2)</f>
        <v>0</v>
      </c>
      <c r="S22" s="64">
        <f>VLOOKUP(Table4[[#This Row],[Название организации]],ПЛАН_все!B:W,12,0)</f>
        <v>0</v>
      </c>
      <c r="T22" s="66">
        <f>SUMIFS('все ответы'!$AF:$AF,'все ответы'!$B:$B,$B22,'все ответы'!$E:$E,S$2)</f>
        <v>0</v>
      </c>
      <c r="U22" s="64">
        <f>VLOOKUP(Table4[[#This Row],[Название организации]],ПЛАН_все!B:W,13,0)</f>
        <v>0</v>
      </c>
      <c r="V22" s="66">
        <f>SUMIFS('все ответы'!$AF:$AF,'все ответы'!$B:$B,$B22,'все ответы'!$E:$E,U$2)</f>
        <v>0</v>
      </c>
      <c r="W22" s="64">
        <f>VLOOKUP(Table4[[#This Row],[Название организации]],ПЛАН_все!B:W,14,0)</f>
        <v>10</v>
      </c>
      <c r="X22" s="66">
        <f>SUMIFS('все ответы'!$AF:$AF,'все ответы'!$B:$B,$B22,'все ответы'!$E:$E,W$2)</f>
        <v>6</v>
      </c>
      <c r="Y22" s="64">
        <f>VLOOKUP(Table4[[#This Row],[Название организации]],ПЛАН_все!B:W,15,0)</f>
        <v>8</v>
      </c>
      <c r="Z22" s="66">
        <f>SUMIFS('все ответы'!$AF:$AF,'все ответы'!$B:$B,$B22,'все ответы'!$E:$E,Y$2)</f>
        <v>4</v>
      </c>
      <c r="AA22" s="64">
        <f>VLOOKUP(Table4[[#This Row],[Название организации]],ПЛАН_все!B:W,16,0)</f>
        <v>2</v>
      </c>
      <c r="AB22" s="66">
        <f>SUMIFS('все ответы'!$AF:$AF,'все ответы'!$B:$B,$B22,'все ответы'!$E:$E,AA$2)</f>
        <v>0</v>
      </c>
      <c r="AC22" s="64">
        <f>VLOOKUP(Table4[[#This Row],[Название организации]],ПЛАН_все!B:W,17,0)</f>
        <v>300</v>
      </c>
      <c r="AD22" s="66">
        <f>SUMIFS('все ответы'!$AF:$AF,'все ответы'!$B:$B,$B22,'все ответы'!$E:$E,AC$2)</f>
        <v>98</v>
      </c>
      <c r="AE22" s="64">
        <f>VLOOKUP(Table4[[#This Row],[Название организации]],ПЛАН_все!B:W,18,0)</f>
        <v>100</v>
      </c>
      <c r="AF22" s="66">
        <f>SUMIFS('все ответы'!$AF:$AF,'все ответы'!$B:$B,$B22,'все ответы'!$E:$E,AE$2)</f>
        <v>70</v>
      </c>
      <c r="AG22" s="64">
        <f>VLOOKUP(Table4[[#This Row],[Название организации]],ПЛАН_все!B:W,19,0)</f>
        <v>20</v>
      </c>
      <c r="AH22" s="66">
        <f>SUMIFS('все ответы'!$AF:$AF,'все ответы'!$B:$B,$B22,'все ответы'!$E:$E,AG$2)</f>
        <v>0</v>
      </c>
      <c r="AI22" s="64">
        <f>VLOOKUP(Table4[[#This Row],[Название организации]],ПЛАН_все!B:W,20,0)</f>
        <v>100</v>
      </c>
      <c r="AJ22" s="66">
        <f>SUMIFS('все ответы'!$AF:$AF,'все ответы'!$B:$B,$B22,'все ответы'!$E:$E,AI$2)</f>
        <v>51</v>
      </c>
      <c r="AK22" s="64">
        <f>VLOOKUP(Table4[[#This Row],[Название организации]],ПЛАН_все!B:W,21,0)</f>
        <v>80</v>
      </c>
      <c r="AL22" s="66">
        <f>SUMIFS('все ответы'!$AF:$AF,'все ответы'!$B:$B,$B22,'все ответы'!$E:$E,AK$2)</f>
        <v>81</v>
      </c>
      <c r="AM22" s="64">
        <f>VLOOKUP(Table4[[#This Row],[Название организации]],ПЛАН_все!B:W,22,0)</f>
        <v>0</v>
      </c>
      <c r="AN22" s="66">
        <f>SUMIFS('все ответы'!$AF:$AF,'все ответы'!$B:$B,$B22,'все ответы'!$E:$E,AM$2)</f>
        <v>0</v>
      </c>
    </row>
    <row r="23" spans="1:40" ht="45" x14ac:dyDescent="0.25">
      <c r="A23" s="14">
        <v>18</v>
      </c>
      <c r="B23" s="15" t="s">
        <v>145</v>
      </c>
      <c r="C23" s="64">
        <f>VLOOKUP(Table4[[#This Row],[Название организации]],ПЛАН_все!B:W,4,0)</f>
        <v>0</v>
      </c>
      <c r="D23" s="66">
        <f>SUMIFS('все ответы'!$AF:$AF,'все ответы'!$B:$B,$B23,'все ответы'!$E:$E,C$2)</f>
        <v>0</v>
      </c>
      <c r="E23" s="64">
        <f>VLOOKUP(Table4[[#This Row],[Название организации]],ПЛАН_все!B:W,5,0)</f>
        <v>0</v>
      </c>
      <c r="F23" s="66">
        <f>SUMIFS('все ответы'!$AF:$AF,'все ответы'!$B:$B,$B23,'все ответы'!$E:$E,E$2)</f>
        <v>0</v>
      </c>
      <c r="G23" s="64">
        <f>VLOOKUP(Table4[[#This Row],[Название организации]],ПЛАН_все!B:W,6,0)</f>
        <v>0</v>
      </c>
      <c r="H23" s="66">
        <f>SUMIFS('все ответы'!$AF:$AF,'все ответы'!$B:$B,$B23,'все ответы'!$E:$E,G$2)</f>
        <v>0</v>
      </c>
      <c r="I23" s="64">
        <f>VLOOKUP(Table4[[#This Row],[Название организации]],ПЛАН_все!B:W,7,0)</f>
        <v>0</v>
      </c>
      <c r="J23" s="66">
        <f>SUMIFS('все ответы'!$AF:$AF,'все ответы'!$B:$B,$B23,'все ответы'!$E:$E,I$2)</f>
        <v>0</v>
      </c>
      <c r="K23" s="64">
        <f>VLOOKUP(Table4[[#This Row],[Название организации]],ПЛАН_все!B:W,8,0)</f>
        <v>0</v>
      </c>
      <c r="L23" s="66">
        <f>SUMIFS('все ответы'!$AF:$AF,'все ответы'!$B:$B,$B23,'все ответы'!$E:$E,K$2)</f>
        <v>0</v>
      </c>
      <c r="M23" s="64">
        <f>VLOOKUP(Table4[[#This Row],[Название организации]],ПЛАН_все!B:W,9,0)</f>
        <v>0</v>
      </c>
      <c r="N23" s="66">
        <f>SUMIFS('все ответы'!$AF:$AF,'все ответы'!$B:$B,$B23,'все ответы'!$E:$E,M$2)</f>
        <v>0</v>
      </c>
      <c r="O23" s="64">
        <f>VLOOKUP(Table4[[#This Row],[Название организации]],ПЛАН_все!B:W,10,0)</f>
        <v>0</v>
      </c>
      <c r="P23" s="66">
        <f>SUMIFS('все ответы'!$AF:$AF,'все ответы'!$B:$B,$B23,'все ответы'!$E:$E,O$2)</f>
        <v>0</v>
      </c>
      <c r="Q23" s="64">
        <f>VLOOKUP(Table4[[#This Row],[Название организации]],ПЛАН_все!B:W,11,0)</f>
        <v>0</v>
      </c>
      <c r="R23" s="66">
        <f>SUMIFS('все ответы'!$AF:$AF,'все ответы'!$B:$B,$B23,'все ответы'!$E:$E,Q$2)</f>
        <v>0</v>
      </c>
      <c r="S23" s="64">
        <f>VLOOKUP(Table4[[#This Row],[Название организации]],ПЛАН_все!B:W,12,0)</f>
        <v>0</v>
      </c>
      <c r="T23" s="66">
        <f>SUMIFS('все ответы'!$AF:$AF,'все ответы'!$B:$B,$B23,'все ответы'!$E:$E,S$2)</f>
        <v>0</v>
      </c>
      <c r="U23" s="64">
        <f>VLOOKUP(Table4[[#This Row],[Название организации]],ПЛАН_все!B:W,13,0)</f>
        <v>0</v>
      </c>
      <c r="V23" s="66">
        <f>SUMIFS('все ответы'!$AF:$AF,'все ответы'!$B:$B,$B23,'все ответы'!$E:$E,U$2)</f>
        <v>0</v>
      </c>
      <c r="W23" s="64">
        <f>VLOOKUP(Table4[[#This Row],[Название организации]],ПЛАН_все!B:W,14,0)</f>
        <v>5</v>
      </c>
      <c r="X23" s="66">
        <f>SUMIFS('все ответы'!$AF:$AF,'все ответы'!$B:$B,$B23,'все ответы'!$E:$E,W$2)</f>
        <v>3</v>
      </c>
      <c r="Y23" s="64">
        <f>VLOOKUP(Table4[[#This Row],[Название организации]],ПЛАН_все!B:W,15,0)</f>
        <v>5</v>
      </c>
      <c r="Z23" s="66">
        <f>SUMIFS('все ответы'!$AF:$AF,'все ответы'!$B:$B,$B23,'все ответы'!$E:$E,Y$2)</f>
        <v>2</v>
      </c>
      <c r="AA23" s="64">
        <f>VLOOKUP(Table4[[#This Row],[Название организации]],ПЛАН_все!B:W,16,0)</f>
        <v>5</v>
      </c>
      <c r="AB23" s="66">
        <f>SUMIFS('все ответы'!$AF:$AF,'все ответы'!$B:$B,$B23,'все ответы'!$E:$E,AA$2)</f>
        <v>1</v>
      </c>
      <c r="AC23" s="64">
        <f>VLOOKUP(Table4[[#This Row],[Название организации]],ПЛАН_все!B:W,17,0)</f>
        <v>10</v>
      </c>
      <c r="AD23" s="66">
        <f>SUMIFS('все ответы'!$AF:$AF,'все ответы'!$B:$B,$B23,'все ответы'!$E:$E,AC$2)</f>
        <v>5</v>
      </c>
      <c r="AE23" s="64">
        <f>VLOOKUP(Table4[[#This Row],[Название организации]],ПЛАН_все!B:W,18,0)</f>
        <v>10</v>
      </c>
      <c r="AF23" s="66">
        <f>SUMIFS('все ответы'!$AF:$AF,'все ответы'!$B:$B,$B23,'все ответы'!$E:$E,AE$2)</f>
        <v>4</v>
      </c>
      <c r="AG23" s="64">
        <f>VLOOKUP(Table4[[#This Row],[Название организации]],ПЛАН_все!B:W,19,0)</f>
        <v>0</v>
      </c>
      <c r="AH23" s="66">
        <f>SUMIFS('все ответы'!$AF:$AF,'все ответы'!$B:$B,$B23,'все ответы'!$E:$E,AG$2)</f>
        <v>0</v>
      </c>
      <c r="AI23" s="64">
        <f>VLOOKUP(Table4[[#This Row],[Название организации]],ПЛАН_все!B:W,20,0)</f>
        <v>10</v>
      </c>
      <c r="AJ23" s="66">
        <f>SUMIFS('все ответы'!$AF:$AF,'все ответы'!$B:$B,$B23,'все ответы'!$E:$E,AI$2)</f>
        <v>4</v>
      </c>
      <c r="AK23" s="64">
        <f>VLOOKUP(Table4[[#This Row],[Название организации]],ПЛАН_все!B:W,21,0)</f>
        <v>8</v>
      </c>
      <c r="AL23" s="66">
        <f>SUMIFS('все ответы'!$AF:$AF,'все ответы'!$B:$B,$B23,'все ответы'!$E:$E,AK$2)</f>
        <v>5</v>
      </c>
      <c r="AM23" s="64">
        <f>VLOOKUP(Table4[[#This Row],[Название организации]],ПЛАН_все!B:W,22,0)</f>
        <v>0</v>
      </c>
      <c r="AN23" s="66">
        <f>SUMIFS('все ответы'!$AF:$AF,'все ответы'!$B:$B,$B23,'все ответы'!$E:$E,AM$2)</f>
        <v>0</v>
      </c>
    </row>
    <row r="24" spans="1:40" ht="22.5" x14ac:dyDescent="0.25">
      <c r="A24" s="14">
        <v>19</v>
      </c>
      <c r="B24" s="15" t="s">
        <v>137</v>
      </c>
      <c r="C24" s="64">
        <f>VLOOKUP(Table4[[#This Row],[Название организации]],ПЛАН_все!B:W,4,0)</f>
        <v>0</v>
      </c>
      <c r="D24" s="66">
        <f>SUMIFS('все ответы'!$AF:$AF,'все ответы'!$B:$B,$B24,'все ответы'!$E:$E,C$2)</f>
        <v>0</v>
      </c>
      <c r="E24" s="64">
        <f>VLOOKUP(Table4[[#This Row],[Название организации]],ПЛАН_все!B:W,5,0)</f>
        <v>0</v>
      </c>
      <c r="F24" s="66">
        <f>SUMIFS('все ответы'!$AF:$AF,'все ответы'!$B:$B,$B24,'все ответы'!$E:$E,E$2)</f>
        <v>0</v>
      </c>
      <c r="G24" s="64">
        <f>VLOOKUP(Table4[[#This Row],[Название организации]],ПЛАН_все!B:W,6,0)</f>
        <v>0</v>
      </c>
      <c r="H24" s="66">
        <f>SUMIFS('все ответы'!$AF:$AF,'все ответы'!$B:$B,$B24,'все ответы'!$E:$E,G$2)</f>
        <v>0</v>
      </c>
      <c r="I24" s="64">
        <f>VLOOKUP(Table4[[#This Row],[Название организации]],ПЛАН_все!B:W,7,0)</f>
        <v>0</v>
      </c>
      <c r="J24" s="66">
        <f>SUMIFS('все ответы'!$AF:$AF,'все ответы'!$B:$B,$B24,'все ответы'!$E:$E,I$2)</f>
        <v>0</v>
      </c>
      <c r="K24" s="64">
        <f>VLOOKUP(Table4[[#This Row],[Название организации]],ПЛАН_все!B:W,8,0)</f>
        <v>0</v>
      </c>
      <c r="L24" s="66">
        <f>SUMIFS('все ответы'!$AF:$AF,'все ответы'!$B:$B,$B24,'все ответы'!$E:$E,K$2)</f>
        <v>0</v>
      </c>
      <c r="M24" s="64">
        <f>VLOOKUP(Table4[[#This Row],[Название организации]],ПЛАН_все!B:W,9,0)</f>
        <v>0</v>
      </c>
      <c r="N24" s="66">
        <f>SUMIFS('все ответы'!$AF:$AF,'все ответы'!$B:$B,$B24,'все ответы'!$E:$E,M$2)</f>
        <v>0</v>
      </c>
      <c r="O24" s="64">
        <f>VLOOKUP(Table4[[#This Row],[Название организации]],ПЛАН_все!B:W,10,0)</f>
        <v>0</v>
      </c>
      <c r="P24" s="66">
        <f>SUMIFS('все ответы'!$AF:$AF,'все ответы'!$B:$B,$B24,'все ответы'!$E:$E,O$2)</f>
        <v>0</v>
      </c>
      <c r="Q24" s="64">
        <f>VLOOKUP(Table4[[#This Row],[Название организации]],ПЛАН_все!B:W,11,0)</f>
        <v>0</v>
      </c>
      <c r="R24" s="66">
        <f>SUMIFS('все ответы'!$AF:$AF,'все ответы'!$B:$B,$B24,'все ответы'!$E:$E,Q$2)</f>
        <v>0</v>
      </c>
      <c r="S24" s="64">
        <f>VLOOKUP(Table4[[#This Row],[Название организации]],ПЛАН_все!B:W,12,0)</f>
        <v>0</v>
      </c>
      <c r="T24" s="66">
        <f>SUMIFS('все ответы'!$AF:$AF,'все ответы'!$B:$B,$B24,'все ответы'!$E:$E,S$2)</f>
        <v>0</v>
      </c>
      <c r="U24" s="64">
        <f>VLOOKUP(Table4[[#This Row],[Название организации]],ПЛАН_все!B:W,13,0)</f>
        <v>0</v>
      </c>
      <c r="V24" s="66">
        <f>SUMIFS('все ответы'!$AF:$AF,'все ответы'!$B:$B,$B24,'все ответы'!$E:$E,U$2)</f>
        <v>0</v>
      </c>
      <c r="W24" s="64">
        <f>VLOOKUP(Table4[[#This Row],[Название организации]],ПЛАН_все!B:W,14,0)</f>
        <v>3</v>
      </c>
      <c r="X24" s="66">
        <f>SUMIFS('все ответы'!$AF:$AF,'все ответы'!$B:$B,$B24,'все ответы'!$E:$E,W$2)</f>
        <v>0</v>
      </c>
      <c r="Y24" s="64">
        <f>VLOOKUP(Table4[[#This Row],[Название организации]],ПЛАН_все!B:W,15,0)</f>
        <v>0</v>
      </c>
      <c r="Z24" s="66">
        <f>SUMIFS('все ответы'!$AF:$AF,'все ответы'!$B:$B,$B24,'все ответы'!$E:$E,Y$2)</f>
        <v>0</v>
      </c>
      <c r="AA24" s="64">
        <f>VLOOKUP(Table4[[#This Row],[Название организации]],ПЛАН_все!B:W,16,0)</f>
        <v>0</v>
      </c>
      <c r="AB24" s="66">
        <f>SUMIFS('все ответы'!$AF:$AF,'все ответы'!$B:$B,$B24,'все ответы'!$E:$E,AA$2)</f>
        <v>0</v>
      </c>
      <c r="AC24" s="64">
        <f>VLOOKUP(Table4[[#This Row],[Название организации]],ПЛАН_все!B:W,17,0)</f>
        <v>20</v>
      </c>
      <c r="AD24" s="66">
        <f>SUMIFS('все ответы'!$AF:$AF,'все ответы'!$B:$B,$B24,'все ответы'!$E:$E,AC$2)</f>
        <v>0</v>
      </c>
      <c r="AE24" s="64">
        <f>VLOOKUP(Table4[[#This Row],[Название организации]],ПЛАН_все!B:W,18,0)</f>
        <v>0</v>
      </c>
      <c r="AF24" s="66">
        <f>SUMIFS('все ответы'!$AF:$AF,'все ответы'!$B:$B,$B24,'все ответы'!$E:$E,AE$2)</f>
        <v>52</v>
      </c>
      <c r="AG24" s="64">
        <f>VLOOKUP(Table4[[#This Row],[Название организации]],ПЛАН_все!B:W,19,0)</f>
        <v>0</v>
      </c>
      <c r="AH24" s="66">
        <f>SUMIFS('все ответы'!$AF:$AF,'все ответы'!$B:$B,$B24,'все ответы'!$E:$E,AG$2)</f>
        <v>0</v>
      </c>
      <c r="AI24" s="64">
        <f>VLOOKUP(Table4[[#This Row],[Название организации]],ПЛАН_все!B:W,20,0)</f>
        <v>0</v>
      </c>
      <c r="AJ24" s="66">
        <f>SUMIFS('все ответы'!$AF:$AF,'все ответы'!$B:$B,$B24,'все ответы'!$E:$E,AI$2)</f>
        <v>0</v>
      </c>
      <c r="AK24" s="64">
        <f>VLOOKUP(Table4[[#This Row],[Название организации]],ПЛАН_все!B:W,21,0)</f>
        <v>12</v>
      </c>
      <c r="AL24" s="66">
        <f>SUMIFS('все ответы'!$AF:$AF,'все ответы'!$B:$B,$B24,'все ответы'!$E:$E,AK$2)</f>
        <v>9</v>
      </c>
      <c r="AM24" s="64">
        <f>VLOOKUP(Table4[[#This Row],[Название организации]],ПЛАН_все!B:W,22,0)</f>
        <v>0</v>
      </c>
      <c r="AN24" s="66">
        <f>SUMIFS('все ответы'!$AF:$AF,'все ответы'!$B:$B,$B24,'все ответы'!$E:$E,AM$2)</f>
        <v>0</v>
      </c>
    </row>
    <row r="25" spans="1:40" ht="22.5" x14ac:dyDescent="0.25">
      <c r="A25" s="14">
        <v>20</v>
      </c>
      <c r="B25" s="15" t="s">
        <v>134</v>
      </c>
      <c r="C25" s="64">
        <f>VLOOKUP(Table4[[#This Row],[Название организации]],ПЛАН_все!B:W,4,0)</f>
        <v>0</v>
      </c>
      <c r="D25" s="66">
        <f>SUMIFS('все ответы'!$AF:$AF,'все ответы'!$B:$B,$B25,'все ответы'!$E:$E,C$2)</f>
        <v>0</v>
      </c>
      <c r="E25" s="64">
        <f>VLOOKUP(Table4[[#This Row],[Название организации]],ПЛАН_все!B:W,5,0)</f>
        <v>0</v>
      </c>
      <c r="F25" s="66">
        <f>SUMIFS('все ответы'!$AF:$AF,'все ответы'!$B:$B,$B25,'все ответы'!$E:$E,E$2)</f>
        <v>0</v>
      </c>
      <c r="G25" s="64">
        <f>VLOOKUP(Table4[[#This Row],[Название организации]],ПЛАН_все!B:W,6,0)</f>
        <v>0</v>
      </c>
      <c r="H25" s="66">
        <f>SUMIFS('все ответы'!$AF:$AF,'все ответы'!$B:$B,$B25,'все ответы'!$E:$E,G$2)</f>
        <v>0</v>
      </c>
      <c r="I25" s="64">
        <f>VLOOKUP(Table4[[#This Row],[Название организации]],ПЛАН_все!B:W,7,0)</f>
        <v>0</v>
      </c>
      <c r="J25" s="66">
        <f>SUMIFS('все ответы'!$AF:$AF,'все ответы'!$B:$B,$B25,'все ответы'!$E:$E,I$2)</f>
        <v>0</v>
      </c>
      <c r="K25" s="64">
        <f>VLOOKUP(Table4[[#This Row],[Название организации]],ПЛАН_все!B:W,8,0)</f>
        <v>0</v>
      </c>
      <c r="L25" s="66">
        <f>SUMIFS('все ответы'!$AF:$AF,'все ответы'!$B:$B,$B25,'все ответы'!$E:$E,K$2)</f>
        <v>0</v>
      </c>
      <c r="M25" s="64">
        <f>VLOOKUP(Table4[[#This Row],[Название организации]],ПЛАН_все!B:W,9,0)</f>
        <v>0</v>
      </c>
      <c r="N25" s="66">
        <f>SUMIFS('все ответы'!$AF:$AF,'все ответы'!$B:$B,$B25,'все ответы'!$E:$E,M$2)</f>
        <v>0</v>
      </c>
      <c r="O25" s="64">
        <f>VLOOKUP(Table4[[#This Row],[Название организации]],ПЛАН_все!B:W,10,0)</f>
        <v>0</v>
      </c>
      <c r="P25" s="66">
        <f>SUMIFS('все ответы'!$AF:$AF,'все ответы'!$B:$B,$B25,'все ответы'!$E:$E,O$2)</f>
        <v>0</v>
      </c>
      <c r="Q25" s="64">
        <f>VLOOKUP(Table4[[#This Row],[Название организации]],ПЛАН_все!B:W,11,0)</f>
        <v>0</v>
      </c>
      <c r="R25" s="66">
        <f>SUMIFS('все ответы'!$AF:$AF,'все ответы'!$B:$B,$B25,'все ответы'!$E:$E,Q$2)</f>
        <v>0</v>
      </c>
      <c r="S25" s="64">
        <f>VLOOKUP(Table4[[#This Row],[Название организации]],ПЛАН_все!B:W,12,0)</f>
        <v>0</v>
      </c>
      <c r="T25" s="66">
        <f>SUMIFS('все ответы'!$AF:$AF,'все ответы'!$B:$B,$B25,'все ответы'!$E:$E,S$2)</f>
        <v>0</v>
      </c>
      <c r="U25" s="64">
        <f>VLOOKUP(Table4[[#This Row],[Название организации]],ПЛАН_все!B:W,13,0)</f>
        <v>0</v>
      </c>
      <c r="V25" s="66">
        <f>SUMIFS('все ответы'!$AF:$AF,'все ответы'!$B:$B,$B25,'все ответы'!$E:$E,U$2)</f>
        <v>0</v>
      </c>
      <c r="W25" s="64">
        <f>VLOOKUP(Table4[[#This Row],[Название организации]],ПЛАН_все!B:W,14,0)</f>
        <v>0</v>
      </c>
      <c r="X25" s="66">
        <f>SUMIFS('все ответы'!$AF:$AF,'все ответы'!$B:$B,$B25,'все ответы'!$E:$E,W$2)</f>
        <v>0</v>
      </c>
      <c r="Y25" s="64">
        <f>VLOOKUP(Table4[[#This Row],[Название организации]],ПЛАН_все!B:W,15,0)</f>
        <v>0</v>
      </c>
      <c r="Z25" s="66">
        <f>SUMIFS('все ответы'!$AF:$AF,'все ответы'!$B:$B,$B25,'все ответы'!$E:$E,Y$2)</f>
        <v>0</v>
      </c>
      <c r="AA25" s="64">
        <f>VLOOKUP(Table4[[#This Row],[Название организации]],ПЛАН_все!B:W,16,0)</f>
        <v>0</v>
      </c>
      <c r="AB25" s="66">
        <f>SUMIFS('все ответы'!$AF:$AF,'все ответы'!$B:$B,$B25,'все ответы'!$E:$E,AA$2)</f>
        <v>0</v>
      </c>
      <c r="AC25" s="64">
        <f>VLOOKUP(Table4[[#This Row],[Название организации]],ПЛАН_все!B:W,17,0)</f>
        <v>160</v>
      </c>
      <c r="AD25" s="66">
        <f>SUMIFS('все ответы'!$AF:$AF,'все ответы'!$B:$B,$B25,'все ответы'!$E:$E,AC$2)</f>
        <v>12</v>
      </c>
      <c r="AE25" s="64">
        <f>VLOOKUP(Table4[[#This Row],[Название организации]],ПЛАН_все!B:W,18,0)</f>
        <v>0</v>
      </c>
      <c r="AF25" s="66">
        <f>SUMIFS('все ответы'!$AF:$AF,'все ответы'!$B:$B,$B25,'все ответы'!$E:$E,AE$2)</f>
        <v>0</v>
      </c>
      <c r="AG25" s="64">
        <f>VLOOKUP(Table4[[#This Row],[Название организации]],ПЛАН_все!B:W,19,0)</f>
        <v>0</v>
      </c>
      <c r="AH25" s="66">
        <f>SUMIFS('все ответы'!$AF:$AF,'все ответы'!$B:$B,$B25,'все ответы'!$E:$E,AG$2)</f>
        <v>0</v>
      </c>
      <c r="AI25" s="64">
        <f>VLOOKUP(Table4[[#This Row],[Название организации]],ПЛАН_все!B:W,20,0)</f>
        <v>160</v>
      </c>
      <c r="AJ25" s="66">
        <f>SUMIFS('все ответы'!$AF:$AF,'все ответы'!$B:$B,$B25,'все ответы'!$E:$E,AI$2)</f>
        <v>12</v>
      </c>
      <c r="AK25" s="64">
        <f>VLOOKUP(Table4[[#This Row],[Название организации]],ПЛАН_все!B:W,21,0)</f>
        <v>0</v>
      </c>
      <c r="AL25" s="66">
        <f>SUMIFS('все ответы'!$AF:$AF,'все ответы'!$B:$B,$B25,'все ответы'!$E:$E,AK$2)</f>
        <v>0</v>
      </c>
      <c r="AM25" s="64">
        <f>VLOOKUP(Table4[[#This Row],[Название организации]],ПЛАН_все!B:W,22,0)</f>
        <v>0</v>
      </c>
      <c r="AN25" s="66">
        <f>SUMIFS('все ответы'!$AF:$AF,'все ответы'!$B:$B,$B25,'все ответы'!$E:$E,AM$2)</f>
        <v>0</v>
      </c>
    </row>
    <row r="26" spans="1:40" x14ac:dyDescent="0.25">
      <c r="A26" s="14">
        <v>21</v>
      </c>
      <c r="B26" s="15" t="s">
        <v>234</v>
      </c>
      <c r="C26" s="64">
        <f>VLOOKUP(Table4[[#This Row],[Название организации]],ПЛАН_все!B:W,4,0)</f>
        <v>0</v>
      </c>
      <c r="D26" s="66">
        <f>SUMIFS('все ответы'!$AF:$AF,'все ответы'!$B:$B,$B26,'все ответы'!$E:$E,C$2)</f>
        <v>0</v>
      </c>
      <c r="E26" s="64">
        <f>VLOOKUP(Table4[[#This Row],[Название организации]],ПЛАН_все!B:W,5,0)</f>
        <v>0</v>
      </c>
      <c r="F26" s="66">
        <f>SUMIFS('все ответы'!$AF:$AF,'все ответы'!$B:$B,$B26,'все ответы'!$E:$E,E$2)</f>
        <v>0</v>
      </c>
      <c r="G26" s="64">
        <f>VLOOKUP(Table4[[#This Row],[Название организации]],ПЛАН_все!B:W,6,0)</f>
        <v>0</v>
      </c>
      <c r="H26" s="66">
        <f>SUMIFS('все ответы'!$AF:$AF,'все ответы'!$B:$B,$B26,'все ответы'!$E:$E,G$2)</f>
        <v>0</v>
      </c>
      <c r="I26" s="64">
        <f>VLOOKUP(Table4[[#This Row],[Название организации]],ПЛАН_все!B:W,7,0)</f>
        <v>0</v>
      </c>
      <c r="J26" s="66">
        <f>SUMIFS('все ответы'!$AF:$AF,'все ответы'!$B:$B,$B26,'все ответы'!$E:$E,I$2)</f>
        <v>0</v>
      </c>
      <c r="K26" s="64">
        <f>VLOOKUP(Table4[[#This Row],[Название организации]],ПЛАН_все!B:W,8,0)</f>
        <v>0</v>
      </c>
      <c r="L26" s="66">
        <f>SUMIFS('все ответы'!$AF:$AF,'все ответы'!$B:$B,$B26,'все ответы'!$E:$E,K$2)</f>
        <v>0</v>
      </c>
      <c r="M26" s="64">
        <f>VLOOKUP(Table4[[#This Row],[Название организации]],ПЛАН_все!B:W,9,0)</f>
        <v>0</v>
      </c>
      <c r="N26" s="66">
        <f>SUMIFS('все ответы'!$AF:$AF,'все ответы'!$B:$B,$B26,'все ответы'!$E:$E,M$2)</f>
        <v>0</v>
      </c>
      <c r="O26" s="64">
        <f>VLOOKUP(Table4[[#This Row],[Название организации]],ПЛАН_все!B:W,10,0)</f>
        <v>0</v>
      </c>
      <c r="P26" s="66">
        <f>SUMIFS('все ответы'!$AF:$AF,'все ответы'!$B:$B,$B26,'все ответы'!$E:$E,O$2)</f>
        <v>0</v>
      </c>
      <c r="Q26" s="64">
        <f>VLOOKUP(Table4[[#This Row],[Название организации]],ПЛАН_все!B:W,11,0)</f>
        <v>0</v>
      </c>
      <c r="R26" s="66">
        <f>SUMIFS('все ответы'!$AF:$AF,'все ответы'!$B:$B,$B26,'все ответы'!$E:$E,Q$2)</f>
        <v>0</v>
      </c>
      <c r="S26" s="64">
        <f>VLOOKUP(Table4[[#This Row],[Название организации]],ПЛАН_все!B:W,12,0)</f>
        <v>0</v>
      </c>
      <c r="T26" s="66">
        <f>SUMIFS('все ответы'!$AF:$AF,'все ответы'!$B:$B,$B26,'все ответы'!$E:$E,S$2)</f>
        <v>0</v>
      </c>
      <c r="U26" s="64">
        <f>VLOOKUP(Table4[[#This Row],[Название организации]],ПЛАН_все!B:W,13,0)</f>
        <v>0</v>
      </c>
      <c r="V26" s="66">
        <f>SUMIFS('все ответы'!$AF:$AF,'все ответы'!$B:$B,$B26,'все ответы'!$E:$E,U$2)</f>
        <v>0</v>
      </c>
      <c r="W26" s="64">
        <f>VLOOKUP(Table4[[#This Row],[Название организации]],ПЛАН_все!B:W,14,0)</f>
        <v>0</v>
      </c>
      <c r="X26" s="66">
        <f>SUMIFS('все ответы'!$AF:$AF,'все ответы'!$B:$B,$B26,'все ответы'!$E:$E,W$2)</f>
        <v>0</v>
      </c>
      <c r="Y26" s="64">
        <f>VLOOKUP(Table4[[#This Row],[Название организации]],ПЛАН_все!B:W,15,0)</f>
        <v>0</v>
      </c>
      <c r="Z26" s="66">
        <f>SUMIFS('все ответы'!$AF:$AF,'все ответы'!$B:$B,$B26,'все ответы'!$E:$E,Y$2)</f>
        <v>0</v>
      </c>
      <c r="AA26" s="64">
        <f>VLOOKUP(Table4[[#This Row],[Название организации]],ПЛАН_все!B:W,16,0)</f>
        <v>0</v>
      </c>
      <c r="AB26" s="66">
        <f>SUMIFS('все ответы'!$AF:$AF,'все ответы'!$B:$B,$B26,'все ответы'!$E:$E,AA$2)</f>
        <v>0</v>
      </c>
      <c r="AC26" s="64">
        <f>VLOOKUP(Table4[[#This Row],[Название организации]],ПЛАН_все!B:W,17,0)</f>
        <v>15</v>
      </c>
      <c r="AD26" s="66">
        <f>SUMIFS('все ответы'!$AF:$AF,'все ответы'!$B:$B,$B26,'все ответы'!$E:$E,AC$2)</f>
        <v>0</v>
      </c>
      <c r="AE26" s="64">
        <f>VLOOKUP(Table4[[#This Row],[Название организации]],ПЛАН_все!B:W,18,0)</f>
        <v>10</v>
      </c>
      <c r="AF26" s="66">
        <f>SUMIFS('все ответы'!$AF:$AF,'все ответы'!$B:$B,$B26,'все ответы'!$E:$E,AE$2)</f>
        <v>0</v>
      </c>
      <c r="AG26" s="64">
        <f>VLOOKUP(Table4[[#This Row],[Название организации]],ПЛАН_все!B:W,19,0)</f>
        <v>0</v>
      </c>
      <c r="AH26" s="66">
        <f>SUMIFS('все ответы'!$AF:$AF,'все ответы'!$B:$B,$B26,'все ответы'!$E:$E,AG$2)</f>
        <v>0</v>
      </c>
      <c r="AI26" s="64">
        <f>VLOOKUP(Table4[[#This Row],[Название организации]],ПЛАН_все!B:W,20,0)</f>
        <v>15</v>
      </c>
      <c r="AJ26" s="66">
        <f>SUMIFS('все ответы'!$AF:$AF,'все ответы'!$B:$B,$B26,'все ответы'!$E:$E,AI$2)</f>
        <v>0</v>
      </c>
      <c r="AK26" s="64">
        <f>VLOOKUP(Table4[[#This Row],[Название организации]],ПЛАН_все!B:W,21,0)</f>
        <v>7</v>
      </c>
      <c r="AL26" s="66">
        <f>SUMIFS('все ответы'!$AF:$AF,'все ответы'!$B:$B,$B26,'все ответы'!$E:$E,AK$2)</f>
        <v>0</v>
      </c>
      <c r="AM26" s="64">
        <f>VLOOKUP(Table4[[#This Row],[Название организации]],ПЛАН_все!B:W,22,0)</f>
        <v>0</v>
      </c>
      <c r="AN26" s="66">
        <f>SUMIFS('все ответы'!$AF:$AF,'все ответы'!$B:$B,$B26,'все ответы'!$E:$E,AM$2)</f>
        <v>0</v>
      </c>
    </row>
    <row r="27" spans="1:40" ht="45" x14ac:dyDescent="0.25">
      <c r="A27" s="14">
        <v>22</v>
      </c>
      <c r="B27" s="15" t="s">
        <v>144</v>
      </c>
      <c r="C27" s="64">
        <f>VLOOKUP(Table4[[#This Row],[Название организации]],ПЛАН_все!B:W,4,0)</f>
        <v>10</v>
      </c>
      <c r="D27" s="66">
        <f>SUMIFS('все ответы'!$AF:$AF,'все ответы'!$B:$B,$B27,'все ответы'!$E:$E,C$2)</f>
        <v>6</v>
      </c>
      <c r="E27" s="64">
        <f>VLOOKUP(Table4[[#This Row],[Название организации]],ПЛАН_все!B:W,5,0)</f>
        <v>3</v>
      </c>
      <c r="F27" s="66">
        <f>SUMIFS('все ответы'!$AF:$AF,'все ответы'!$B:$B,$B27,'все ответы'!$E:$E,E$2)</f>
        <v>3</v>
      </c>
      <c r="G27" s="64">
        <f>VLOOKUP(Table4[[#This Row],[Название организации]],ПЛАН_все!B:W,6,0)</f>
        <v>8</v>
      </c>
      <c r="H27" s="66">
        <f>SUMIFS('все ответы'!$AF:$AF,'все ответы'!$B:$B,$B27,'все ответы'!$E:$E,G$2)</f>
        <v>6</v>
      </c>
      <c r="I27" s="64">
        <f>VLOOKUP(Table4[[#This Row],[Название организации]],ПЛАН_все!B:W,7,0)</f>
        <v>3</v>
      </c>
      <c r="J27" s="66">
        <f>SUMIFS('все ответы'!$AF:$AF,'все ответы'!$B:$B,$B27,'все ответы'!$E:$E,I$2)</f>
        <v>2</v>
      </c>
      <c r="K27" s="64">
        <f>VLOOKUP(Table4[[#This Row],[Название организации]],ПЛАН_все!B:W,8,0)</f>
        <v>0</v>
      </c>
      <c r="L27" s="66">
        <f>SUMIFS('все ответы'!$AF:$AF,'все ответы'!$B:$B,$B27,'все ответы'!$E:$E,K$2)</f>
        <v>5</v>
      </c>
      <c r="M27" s="64">
        <f>VLOOKUP(Table4[[#This Row],[Название организации]],ПЛАН_все!B:W,9,0)</f>
        <v>0</v>
      </c>
      <c r="N27" s="66">
        <f>SUMIFS('все ответы'!$AF:$AF,'все ответы'!$B:$B,$B27,'все ответы'!$E:$E,M$2)</f>
        <v>2</v>
      </c>
      <c r="O27" s="64">
        <f>VLOOKUP(Table4[[#This Row],[Название организации]],ПЛАН_все!B:W,10,0)</f>
        <v>0</v>
      </c>
      <c r="P27" s="66">
        <f>SUMIFS('все ответы'!$AF:$AF,'все ответы'!$B:$B,$B27,'все ответы'!$E:$E,O$2)</f>
        <v>3</v>
      </c>
      <c r="Q27" s="64">
        <f>VLOOKUP(Table4[[#This Row],[Название организации]],ПЛАН_все!B:W,11,0)</f>
        <v>0</v>
      </c>
      <c r="R27" s="66">
        <f>SUMIFS('все ответы'!$AF:$AF,'все ответы'!$B:$B,$B27,'все ответы'!$E:$E,Q$2)</f>
        <v>0</v>
      </c>
      <c r="S27" s="64">
        <f>VLOOKUP(Table4[[#This Row],[Название организации]],ПЛАН_все!B:W,12,0)</f>
        <v>0</v>
      </c>
      <c r="T27" s="66">
        <f>SUMIFS('все ответы'!$AF:$AF,'все ответы'!$B:$B,$B27,'все ответы'!$E:$E,S$2)</f>
        <v>0</v>
      </c>
      <c r="U27" s="64">
        <f>VLOOKUP(Table4[[#This Row],[Название организации]],ПЛАН_все!B:W,13,0)</f>
        <v>0</v>
      </c>
      <c r="V27" s="66">
        <f>SUMIFS('все ответы'!$AF:$AF,'все ответы'!$B:$B,$B27,'все ответы'!$E:$E,U$2)</f>
        <v>0</v>
      </c>
      <c r="W27" s="64">
        <f>VLOOKUP(Table4[[#This Row],[Название организации]],ПЛАН_все!B:W,14,0)</f>
        <v>8</v>
      </c>
      <c r="X27" s="66">
        <f>SUMIFS('все ответы'!$AF:$AF,'все ответы'!$B:$B,$B27,'все ответы'!$E:$E,W$2)</f>
        <v>3</v>
      </c>
      <c r="Y27" s="64">
        <f>VLOOKUP(Table4[[#This Row],[Название организации]],ПЛАН_все!B:W,15,0)</f>
        <v>2</v>
      </c>
      <c r="Z27" s="66">
        <f>SUMIFS('все ответы'!$AF:$AF,'все ответы'!$B:$B,$B27,'все ответы'!$E:$E,Y$2)</f>
        <v>1</v>
      </c>
      <c r="AA27" s="64">
        <f>VLOOKUP(Table4[[#This Row],[Название организации]],ПЛАН_все!B:W,16,0)</f>
        <v>2</v>
      </c>
      <c r="AB27" s="66">
        <f>SUMIFS('все ответы'!$AF:$AF,'все ответы'!$B:$B,$B27,'все ответы'!$E:$E,AA$2)</f>
        <v>1</v>
      </c>
      <c r="AC27" s="64">
        <f>VLOOKUP(Table4[[#This Row],[Название организации]],ПЛАН_все!B:W,17,0)</f>
        <v>270</v>
      </c>
      <c r="AD27" s="66">
        <f>SUMIFS('все ответы'!$AF:$AF,'все ответы'!$B:$B,$B27,'все ответы'!$E:$E,AC$2)</f>
        <v>159</v>
      </c>
      <c r="AE27" s="64">
        <f>VLOOKUP(Table4[[#This Row],[Название организации]],ПЛАН_все!B:W,18,0)</f>
        <v>105</v>
      </c>
      <c r="AF27" s="66">
        <f>SUMIFS('все ответы'!$AF:$AF,'все ответы'!$B:$B,$B27,'все ответы'!$E:$E,AE$2)</f>
        <v>23</v>
      </c>
      <c r="AG27" s="64">
        <f>VLOOKUP(Table4[[#This Row],[Название организации]],ПЛАН_все!B:W,19,0)</f>
        <v>15</v>
      </c>
      <c r="AH27" s="66">
        <f>SUMIFS('все ответы'!$AF:$AF,'все ответы'!$B:$B,$B27,'все ответы'!$E:$E,AG$2)</f>
        <v>72</v>
      </c>
      <c r="AI27" s="64">
        <f>VLOOKUP(Table4[[#This Row],[Название организации]],ПЛАН_все!B:W,20,0)</f>
        <v>126</v>
      </c>
      <c r="AJ27" s="66">
        <f>SUMIFS('все ответы'!$AF:$AF,'все ответы'!$B:$B,$B27,'все ответы'!$E:$E,AI$2)</f>
        <v>30</v>
      </c>
      <c r="AK27" s="64">
        <f>VLOOKUP(Table4[[#This Row],[Название организации]],ПЛАН_все!B:W,21,0)</f>
        <v>8</v>
      </c>
      <c r="AL27" s="66">
        <f>SUMIFS('все ответы'!$AF:$AF,'все ответы'!$B:$B,$B27,'все ответы'!$E:$E,AK$2)</f>
        <v>7</v>
      </c>
      <c r="AM27" s="64">
        <f>VLOOKUP(Table4[[#This Row],[Название организации]],ПЛАН_все!B:W,22,0)</f>
        <v>8</v>
      </c>
      <c r="AN27" s="66">
        <f>SUMIFS('все ответы'!$AF:$AF,'все ответы'!$B:$B,$B27,'все ответы'!$E:$E,AM$2)</f>
        <v>10</v>
      </c>
    </row>
    <row r="28" spans="1:40" ht="45" x14ac:dyDescent="0.25">
      <c r="A28" s="25">
        <v>23</v>
      </c>
      <c r="B28" s="26" t="s">
        <v>121</v>
      </c>
      <c r="C28" s="71">
        <f>VLOOKUP(Table4[[#This Row],[Название организации]],ПЛАН_все!B:W,4,0)</f>
        <v>0</v>
      </c>
      <c r="D28" s="67">
        <v>0</v>
      </c>
      <c r="E28" s="71">
        <f>VLOOKUP(Table4[[#This Row],[Название организации]],ПЛАН_все!B:W,5,0)</f>
        <v>0</v>
      </c>
      <c r="F28" s="67">
        <v>0</v>
      </c>
      <c r="G28" s="71">
        <f>VLOOKUP(Table4[[#This Row],[Название организации]],ПЛАН_все!B:W,6,0)</f>
        <v>0</v>
      </c>
      <c r="H28" s="67">
        <v>0</v>
      </c>
      <c r="I28" s="71">
        <f>VLOOKUP(Table4[[#This Row],[Название организации]],ПЛАН_все!B:W,7,0)</f>
        <v>0</v>
      </c>
      <c r="J28" s="67">
        <v>0</v>
      </c>
      <c r="K28" s="71">
        <f>VLOOKUP(Table4[[#This Row],[Название организации]],ПЛАН_все!B:W,8,0)</f>
        <v>0</v>
      </c>
      <c r="L28" s="67">
        <f>SUMIFS('все ответы'!$AF:$AF,'все ответы'!$B:$B,$B28,'все ответы'!$E:$E,K$2)</f>
        <v>4</v>
      </c>
      <c r="M28" s="71">
        <f>VLOOKUP(Table4[[#This Row],[Название организации]],ПЛАН_все!B:W,9,0)</f>
        <v>0</v>
      </c>
      <c r="N28" s="67">
        <v>4</v>
      </c>
      <c r="O28" s="71">
        <f>VLOOKUP(Table4[[#This Row],[Название организации]],ПЛАН_все!B:W,10,0)</f>
        <v>0</v>
      </c>
      <c r="P28" s="67">
        <v>4</v>
      </c>
      <c r="Q28" s="71">
        <f>VLOOKUP(Table4[[#This Row],[Название организации]],ПЛАН_все!B:W,11,0)</f>
        <v>0</v>
      </c>
      <c r="R28" s="67">
        <f>SUMIFS('все ответы'!$AF:$AF,'все ответы'!$B:$B,$B28,'все ответы'!$E:$E,Q$2)</f>
        <v>0</v>
      </c>
      <c r="S28" s="71">
        <f>VLOOKUP(Table4[[#This Row],[Название организации]],ПЛАН_все!B:W,12,0)</f>
        <v>0</v>
      </c>
      <c r="T28" s="67">
        <f>SUMIFS('все ответы'!$AF:$AF,'все ответы'!$B:$B,$B28,'все ответы'!$E:$E,S$2)</f>
        <v>0</v>
      </c>
      <c r="U28" s="71">
        <f>VLOOKUP(Table4[[#This Row],[Название организации]],ПЛАН_все!B:W,13,0)</f>
        <v>0</v>
      </c>
      <c r="V28" s="67">
        <f>SUMIFS('все ответы'!$AF:$AF,'все ответы'!$B:$B,$B28,'все ответы'!$E:$E,U$2)</f>
        <v>0</v>
      </c>
      <c r="W28" s="71">
        <f>VLOOKUP(Table4[[#This Row],[Название организации]],ПЛАН_все!B:W,14,0)</f>
        <v>0</v>
      </c>
      <c r="X28" s="67">
        <f>SUMIFS('все ответы'!$AF:$AF,'все ответы'!$B:$B,$B28,'все ответы'!$E:$E,W$2)</f>
        <v>0</v>
      </c>
      <c r="Y28" s="71">
        <f>VLOOKUP(Table4[[#This Row],[Название организации]],ПЛАН_все!B:W,15,0)</f>
        <v>0</v>
      </c>
      <c r="Z28" s="67">
        <f>SUMIFS('все ответы'!$AF:$AF,'все ответы'!$B:$B,$B28,'все ответы'!$E:$E,Y$2)</f>
        <v>0</v>
      </c>
      <c r="AA28" s="71">
        <f>VLOOKUP(Table4[[#This Row],[Название организации]],ПЛАН_все!B:W,16,0)</f>
        <v>0</v>
      </c>
      <c r="AB28" s="67">
        <f>SUMIFS('все ответы'!$AF:$AF,'все ответы'!$B:$B,$B28,'все ответы'!$E:$E,AA$2)</f>
        <v>0</v>
      </c>
      <c r="AC28" s="71">
        <f>VLOOKUP(Table4[[#This Row],[Название организации]],ПЛАН_все!B:W,17,0)</f>
        <v>200</v>
      </c>
      <c r="AD28" s="67">
        <v>209</v>
      </c>
      <c r="AE28" s="71">
        <f>VLOOKUP(Table4[[#This Row],[Название организации]],ПЛАН_все!B:W,18,0)</f>
        <v>0</v>
      </c>
      <c r="AF28" s="67">
        <f>SUMIFS('все ответы'!$AF:$AF,'все ответы'!$B:$B,$B28,'все ответы'!$E:$E,AE$2)</f>
        <v>0</v>
      </c>
      <c r="AG28" s="71">
        <f>VLOOKUP(Table4[[#This Row],[Название организации]],ПЛАН_все!B:W,19,0)</f>
        <v>0</v>
      </c>
      <c r="AH28" s="67">
        <f>SUMIFS('все ответы'!$AF:$AF,'все ответы'!$B:$B,$B28,'все ответы'!$E:$E,AG$2)</f>
        <v>0</v>
      </c>
      <c r="AI28" s="71">
        <f>VLOOKUP(Table4[[#This Row],[Название организации]],ПЛАН_все!B:W,20,0)</f>
        <v>0</v>
      </c>
      <c r="AJ28" s="67">
        <f>SUMIFS('все ответы'!$AF:$AF,'все ответы'!$B:$B,$B28,'все ответы'!$E:$E,AI$2)</f>
        <v>0</v>
      </c>
      <c r="AK28" s="71">
        <f>VLOOKUP(Table4[[#This Row],[Название организации]],ПЛАН_все!B:W,21,0)</f>
        <v>0</v>
      </c>
      <c r="AL28" s="67">
        <f>SUMIFS('все ответы'!$AF:$AF,'все ответы'!$B:$B,$B28,'все ответы'!$E:$E,AK$2)</f>
        <v>0</v>
      </c>
      <c r="AM28" s="71">
        <f>VLOOKUP(Table4[[#This Row],[Название организации]],ПЛАН_все!B:W,22,0)</f>
        <v>0</v>
      </c>
      <c r="AN28" s="67">
        <f>SUMIFS('все ответы'!$AF:$AF,'все ответы'!$B:$B,$B28,'все ответы'!$E:$E,AM$2)</f>
        <v>0</v>
      </c>
    </row>
    <row r="29" spans="1:40" ht="22.5" x14ac:dyDescent="0.25">
      <c r="A29" s="14">
        <v>24</v>
      </c>
      <c r="B29" s="15" t="s">
        <v>129</v>
      </c>
      <c r="C29" s="64">
        <f>VLOOKUP(Table4[[#This Row],[Название организации]],ПЛАН_все!B:W,4,0)</f>
        <v>0</v>
      </c>
      <c r="D29" s="66">
        <f>SUMIFS('все ответы'!$AF:$AF,'все ответы'!$B:$B,$B29,'все ответы'!$E:$E,C$2)</f>
        <v>0</v>
      </c>
      <c r="E29" s="64">
        <f>VLOOKUP(Table4[[#This Row],[Название организации]],ПЛАН_все!B:W,5,0)</f>
        <v>0</v>
      </c>
      <c r="F29" s="66">
        <f>SUMIFS('все ответы'!$AF:$AF,'все ответы'!$B:$B,$B29,'все ответы'!$E:$E,E$2)</f>
        <v>0</v>
      </c>
      <c r="G29" s="64">
        <f>VLOOKUP(Table4[[#This Row],[Название организации]],ПЛАН_все!B:W,6,0)</f>
        <v>0</v>
      </c>
      <c r="H29" s="66">
        <f>SUMIFS('все ответы'!$AF:$AF,'все ответы'!$B:$B,$B29,'все ответы'!$E:$E,G$2)</f>
        <v>0</v>
      </c>
      <c r="I29" s="64">
        <f>VLOOKUP(Table4[[#This Row],[Название организации]],ПЛАН_все!B:W,7,0)</f>
        <v>0</v>
      </c>
      <c r="J29" s="66">
        <f>SUMIFS('все ответы'!$AF:$AF,'все ответы'!$B:$B,$B29,'все ответы'!$E:$E,I$2)</f>
        <v>0</v>
      </c>
      <c r="K29" s="64">
        <f>VLOOKUP(Table4[[#This Row],[Название организации]],ПЛАН_все!B:W,8,0)</f>
        <v>0</v>
      </c>
      <c r="L29" s="66">
        <f>SUMIFS('все ответы'!$AF:$AF,'все ответы'!$B:$B,$B29,'все ответы'!$E:$E,K$2)</f>
        <v>0</v>
      </c>
      <c r="M29" s="64">
        <f>VLOOKUP(Table4[[#This Row],[Название организации]],ПЛАН_все!B:W,9,0)</f>
        <v>0</v>
      </c>
      <c r="N29" s="66">
        <f>SUMIFS('все ответы'!$AF:$AF,'все ответы'!$B:$B,$B29,'все ответы'!$E:$E,M$2)</f>
        <v>0</v>
      </c>
      <c r="O29" s="64">
        <f>VLOOKUP(Table4[[#This Row],[Название организации]],ПЛАН_все!B:W,10,0)</f>
        <v>0</v>
      </c>
      <c r="P29" s="66">
        <f>SUMIFS('все ответы'!$AF:$AF,'все ответы'!$B:$B,$B29,'все ответы'!$E:$E,O$2)</f>
        <v>0</v>
      </c>
      <c r="Q29" s="64">
        <f>VLOOKUP(Table4[[#This Row],[Название организации]],ПЛАН_все!B:W,11,0)</f>
        <v>0</v>
      </c>
      <c r="R29" s="66">
        <f>SUMIFS('все ответы'!$AF:$AF,'все ответы'!$B:$B,$B29,'все ответы'!$E:$E,Q$2)</f>
        <v>0</v>
      </c>
      <c r="S29" s="64">
        <f>VLOOKUP(Table4[[#This Row],[Название организации]],ПЛАН_все!B:W,12,0)</f>
        <v>0</v>
      </c>
      <c r="T29" s="66">
        <f>SUMIFS('все ответы'!$AF:$AF,'все ответы'!$B:$B,$B29,'все ответы'!$E:$E,S$2)</f>
        <v>0</v>
      </c>
      <c r="U29" s="64">
        <f>VLOOKUP(Table4[[#This Row],[Название организации]],ПЛАН_все!B:W,13,0)</f>
        <v>0</v>
      </c>
      <c r="V29" s="66">
        <f>SUMIFS('все ответы'!$AF:$AF,'все ответы'!$B:$B,$B29,'все ответы'!$E:$E,U$2)</f>
        <v>0</v>
      </c>
      <c r="W29" s="64">
        <f>VLOOKUP(Table4[[#This Row],[Название организации]],ПЛАН_все!B:W,14,0)</f>
        <v>0</v>
      </c>
      <c r="X29" s="66">
        <f>SUMIFS('все ответы'!$AF:$AF,'все ответы'!$B:$B,$B29,'все ответы'!$E:$E,W$2)</f>
        <v>0</v>
      </c>
      <c r="Y29" s="64">
        <f>VLOOKUP(Table4[[#This Row],[Название организации]],ПЛАН_все!B:W,15,0)</f>
        <v>0</v>
      </c>
      <c r="Z29" s="66">
        <f>SUMIFS('все ответы'!$AF:$AF,'все ответы'!$B:$B,$B29,'все ответы'!$E:$E,Y$2)</f>
        <v>0</v>
      </c>
      <c r="AA29" s="64">
        <f>VLOOKUP(Table4[[#This Row],[Название организации]],ПЛАН_все!B:W,16,0)</f>
        <v>0</v>
      </c>
      <c r="AB29" s="66">
        <f>SUMIFS('все ответы'!$AF:$AF,'все ответы'!$B:$B,$B29,'все ответы'!$E:$E,AA$2)</f>
        <v>0</v>
      </c>
      <c r="AC29" s="64">
        <f>VLOOKUP(Table4[[#This Row],[Название организации]],ПЛАН_все!B:W,17,0)</f>
        <v>0</v>
      </c>
      <c r="AD29" s="66">
        <f>SUMIFS('все ответы'!$AF:$AF,'все ответы'!$B:$B,$B29,'все ответы'!$E:$E,AC$2)</f>
        <v>480</v>
      </c>
      <c r="AE29" s="64">
        <f>VLOOKUP(Table4[[#This Row],[Название организации]],ПЛАН_все!B:W,18,0)</f>
        <v>0</v>
      </c>
      <c r="AF29" s="66">
        <f>SUMIFS('все ответы'!$AF:$AF,'все ответы'!$B:$B,$B29,'все ответы'!$E:$E,AE$2)</f>
        <v>0</v>
      </c>
      <c r="AG29" s="64">
        <f>VLOOKUP(Table4[[#This Row],[Название организации]],ПЛАН_все!B:W,19,0)</f>
        <v>0</v>
      </c>
      <c r="AH29" s="66">
        <f>SUMIFS('все ответы'!$AF:$AF,'все ответы'!$B:$B,$B29,'все ответы'!$E:$E,AG$2)</f>
        <v>0</v>
      </c>
      <c r="AI29" s="64">
        <f>VLOOKUP(Table4[[#This Row],[Название организации]],ПЛАН_все!B:W,20,0)</f>
        <v>0</v>
      </c>
      <c r="AJ29" s="66">
        <f>SUMIFS('все ответы'!$AF:$AF,'все ответы'!$B:$B,$B29,'все ответы'!$E:$E,AI$2)</f>
        <v>0</v>
      </c>
      <c r="AK29" s="64">
        <f>VLOOKUP(Table4[[#This Row],[Название организации]],ПЛАН_все!B:W,21,0)</f>
        <v>0</v>
      </c>
      <c r="AL29" s="66">
        <f>SUMIFS('все ответы'!$AF:$AF,'все ответы'!$B:$B,$B29,'все ответы'!$E:$E,AK$2)</f>
        <v>0</v>
      </c>
      <c r="AM29" s="64">
        <f>VLOOKUP(Table4[[#This Row],[Название организации]],ПЛАН_все!B:W,22,0)</f>
        <v>0</v>
      </c>
      <c r="AN29" s="66">
        <f>SUMIFS('все ответы'!$AF:$AF,'все ответы'!$B:$B,$B29,'все ответы'!$E:$E,AM$2)</f>
        <v>0</v>
      </c>
    </row>
    <row r="30" spans="1:40" ht="22.5" x14ac:dyDescent="0.25">
      <c r="A30" s="14">
        <v>25</v>
      </c>
      <c r="B30" s="15" t="s">
        <v>131</v>
      </c>
      <c r="C30" s="64">
        <f>VLOOKUP(Table4[[#This Row],[Название организации]],ПЛАН_все!B:W,4,0)</f>
        <v>0</v>
      </c>
      <c r="D30" s="66">
        <f>SUMIFS('все ответы'!$AF:$AF,'все ответы'!$B:$B,$B30,'все ответы'!$E:$E,C$2)</f>
        <v>0</v>
      </c>
      <c r="E30" s="64">
        <f>VLOOKUP(Table4[[#This Row],[Название организации]],ПЛАН_все!B:W,5,0)</f>
        <v>0</v>
      </c>
      <c r="F30" s="66">
        <f>SUMIFS('все ответы'!$AF:$AF,'все ответы'!$B:$B,$B30,'все ответы'!$E:$E,E$2)</f>
        <v>0</v>
      </c>
      <c r="G30" s="64">
        <f>VLOOKUP(Table4[[#This Row],[Название организации]],ПЛАН_все!B:W,6,0)</f>
        <v>0</v>
      </c>
      <c r="H30" s="66">
        <f>SUMIFS('все ответы'!$AF:$AF,'все ответы'!$B:$B,$B30,'все ответы'!$E:$E,G$2)</f>
        <v>0</v>
      </c>
      <c r="I30" s="64">
        <f>VLOOKUP(Table4[[#This Row],[Название организации]],ПЛАН_все!B:W,7,0)</f>
        <v>0</v>
      </c>
      <c r="J30" s="66">
        <f>SUMIFS('все ответы'!$AF:$AF,'все ответы'!$B:$B,$B30,'все ответы'!$E:$E,I$2)</f>
        <v>0</v>
      </c>
      <c r="K30" s="64">
        <f>VLOOKUP(Table4[[#This Row],[Название организации]],ПЛАН_все!B:W,8,0)</f>
        <v>4</v>
      </c>
      <c r="L30" s="66">
        <f>SUMIFS('все ответы'!$AF:$AF,'все ответы'!$B:$B,$B30,'все ответы'!$E:$E,K$2)</f>
        <v>4</v>
      </c>
      <c r="M30" s="64">
        <f>VLOOKUP(Table4[[#This Row],[Название организации]],ПЛАН_все!B:W,9,0)</f>
        <v>0</v>
      </c>
      <c r="N30" s="66">
        <f>SUMIFS('все ответы'!$AF:$AF,'все ответы'!$B:$B,$B30,'все ответы'!$E:$E,M$2)</f>
        <v>1</v>
      </c>
      <c r="O30" s="64">
        <f>VLOOKUP(Table4[[#This Row],[Название организации]],ПЛАН_все!B:W,10,0)</f>
        <v>0</v>
      </c>
      <c r="P30" s="66">
        <f>SUMIFS('все ответы'!$AF:$AF,'все ответы'!$B:$B,$B30,'все ответы'!$E:$E,O$2)</f>
        <v>0</v>
      </c>
      <c r="Q30" s="64">
        <f>VLOOKUP(Table4[[#This Row],[Название организации]],ПЛАН_все!B:W,11,0)</f>
        <v>35</v>
      </c>
      <c r="R30" s="66">
        <f>SUMIFS('все ответы'!$AF:$AF,'все ответы'!$B:$B,$B30,'все ответы'!$E:$E,Q$2)</f>
        <v>22</v>
      </c>
      <c r="S30" s="64">
        <f>VLOOKUP(Table4[[#This Row],[Название организации]],ПЛАН_все!B:W,12,0)</f>
        <v>0</v>
      </c>
      <c r="T30" s="66">
        <f>SUMIFS('все ответы'!$AF:$AF,'все ответы'!$B:$B,$B30,'все ответы'!$E:$E,S$2)</f>
        <v>7</v>
      </c>
      <c r="U30" s="64">
        <f>VLOOKUP(Table4[[#This Row],[Название организации]],ПЛАН_все!B:W,13,0)</f>
        <v>0</v>
      </c>
      <c r="V30" s="66">
        <f>SUMIFS('все ответы'!$AF:$AF,'все ответы'!$B:$B,$B30,'все ответы'!$E:$E,U$2)</f>
        <v>0</v>
      </c>
      <c r="W30" s="64">
        <f>VLOOKUP(Table4[[#This Row],[Название организации]],ПЛАН_все!B:W,14,0)</f>
        <v>0</v>
      </c>
      <c r="X30" s="66">
        <f>SUMIFS('все ответы'!$AF:$AF,'все ответы'!$B:$B,$B30,'все ответы'!$E:$E,W$2)</f>
        <v>0</v>
      </c>
      <c r="Y30" s="64">
        <f>VLOOKUP(Table4[[#This Row],[Название организации]],ПЛАН_все!B:W,15,0)</f>
        <v>0</v>
      </c>
      <c r="Z30" s="66">
        <f>SUMIFS('все ответы'!$AF:$AF,'все ответы'!$B:$B,$B30,'все ответы'!$E:$E,Y$2)</f>
        <v>0</v>
      </c>
      <c r="AA30" s="64">
        <f>VLOOKUP(Table4[[#This Row],[Название организации]],ПЛАН_все!B:W,16,0)</f>
        <v>0</v>
      </c>
      <c r="AB30" s="66">
        <f>SUMIFS('все ответы'!$AF:$AF,'все ответы'!$B:$B,$B30,'все ответы'!$E:$E,AA$2)</f>
        <v>0</v>
      </c>
      <c r="AC30" s="64">
        <f>VLOOKUP(Table4[[#This Row],[Название организации]],ПЛАН_все!B:W,17,0)</f>
        <v>40</v>
      </c>
      <c r="AD30" s="66">
        <f>SUMIFS('все ответы'!$AF:$AF,'все ответы'!$B:$B,$B30,'все ответы'!$E:$E,AC$2)</f>
        <v>54</v>
      </c>
      <c r="AE30" s="64">
        <f>VLOOKUP(Table4[[#This Row],[Название организации]],ПЛАН_все!B:W,18,0)</f>
        <v>0</v>
      </c>
      <c r="AF30" s="66">
        <f>SUMIFS('все ответы'!$AF:$AF,'все ответы'!$B:$B,$B30,'все ответы'!$E:$E,AE$2)</f>
        <v>26</v>
      </c>
      <c r="AG30" s="64">
        <f>VLOOKUP(Table4[[#This Row],[Название организации]],ПЛАН_все!B:W,19,0)</f>
        <v>0</v>
      </c>
      <c r="AH30" s="66">
        <f>SUMIFS('все ответы'!$AF:$AF,'все ответы'!$B:$B,$B30,'все ответы'!$E:$E,AG$2)</f>
        <v>1</v>
      </c>
      <c r="AI30" s="64">
        <f>VLOOKUP(Table4[[#This Row],[Название организации]],ПЛАН_все!B:W,20,0)</f>
        <v>0</v>
      </c>
      <c r="AJ30" s="66">
        <f>SUMIFS('все ответы'!$AF:$AF,'все ответы'!$B:$B,$B30,'все ответы'!$E:$E,AI$2)</f>
        <v>3</v>
      </c>
      <c r="AK30" s="64">
        <f>VLOOKUP(Table4[[#This Row],[Название организации]],ПЛАН_все!B:W,21,0)</f>
        <v>0</v>
      </c>
      <c r="AL30" s="66">
        <f>SUMIFS('все ответы'!$AF:$AF,'все ответы'!$B:$B,$B30,'все ответы'!$E:$E,AK$2)</f>
        <v>29</v>
      </c>
      <c r="AM30" s="64">
        <f>VLOOKUP(Table4[[#This Row],[Название организации]],ПЛАН_все!B:W,22,0)</f>
        <v>0</v>
      </c>
      <c r="AN30" s="66">
        <f>SUMIFS('все ответы'!$AF:$AF,'все ответы'!$B:$B,$B30,'все ответы'!$E:$E,AM$2)</f>
        <v>0</v>
      </c>
    </row>
    <row r="31" spans="1:40" ht="33.75" x14ac:dyDescent="0.25">
      <c r="A31" s="14">
        <v>26</v>
      </c>
      <c r="B31" s="15" t="s">
        <v>289</v>
      </c>
      <c r="C31" s="64">
        <f>VLOOKUP(Table4[[#This Row],[Название организации]],ПЛАН_все!B:W,4,0)</f>
        <v>25</v>
      </c>
      <c r="D31" s="66">
        <f>SUMIFS('все ответы'!$AF:$AF,'все ответы'!$B:$B,$B31,'все ответы'!$E:$E,C$2)</f>
        <v>0</v>
      </c>
      <c r="E31" s="64">
        <f>VLOOKUP(Table4[[#This Row],[Название организации]],ПЛАН_все!B:W,5,0)</f>
        <v>0</v>
      </c>
      <c r="F31" s="66">
        <f>SUMIFS('все ответы'!$AF:$AF,'все ответы'!$B:$B,$B31,'все ответы'!$E:$E,E$2)</f>
        <v>0</v>
      </c>
      <c r="G31" s="64">
        <f>VLOOKUP(Table4[[#This Row],[Название организации]],ПЛАН_все!B:W,6,0)</f>
        <v>0</v>
      </c>
      <c r="H31" s="66">
        <f>SUMIFS('все ответы'!$AF:$AF,'все ответы'!$B:$B,$B31,'все ответы'!$E:$E,G$2)</f>
        <v>0</v>
      </c>
      <c r="I31" s="64">
        <f>VLOOKUP(Table4[[#This Row],[Название организации]],ПЛАН_все!B:W,7,0)</f>
        <v>0</v>
      </c>
      <c r="J31" s="66">
        <f>SUMIFS('все ответы'!$AF:$AF,'все ответы'!$B:$B,$B31,'все ответы'!$E:$E,I$2)</f>
        <v>0</v>
      </c>
      <c r="K31" s="64">
        <f>VLOOKUP(Table4[[#This Row],[Название организации]],ПЛАН_все!B:W,8,0)</f>
        <v>10</v>
      </c>
      <c r="L31" s="66">
        <f>SUMIFS('все ответы'!$AF:$AF,'все ответы'!$B:$B,$B31,'все ответы'!$E:$E,K$2)</f>
        <v>0</v>
      </c>
      <c r="M31" s="64">
        <f>VLOOKUP(Table4[[#This Row],[Название организации]],ПЛАН_все!B:W,9,0)</f>
        <v>0</v>
      </c>
      <c r="N31" s="66">
        <f>SUMIFS('все ответы'!$AF:$AF,'все ответы'!$B:$B,$B31,'все ответы'!$E:$E,M$2)</f>
        <v>0</v>
      </c>
      <c r="O31" s="64">
        <f>VLOOKUP(Table4[[#This Row],[Название организации]],ПЛАН_все!B:W,10,0)</f>
        <v>0</v>
      </c>
      <c r="P31" s="66">
        <f>SUMIFS('все ответы'!$AF:$AF,'все ответы'!$B:$B,$B31,'все ответы'!$E:$E,O$2)</f>
        <v>0</v>
      </c>
      <c r="Q31" s="64">
        <f>VLOOKUP(Table4[[#This Row],[Название организации]],ПЛАН_все!B:W,11,0)</f>
        <v>0</v>
      </c>
      <c r="R31" s="66">
        <f>SUMIFS('все ответы'!$AF:$AF,'все ответы'!$B:$B,$B31,'все ответы'!$E:$E,Q$2)</f>
        <v>0</v>
      </c>
      <c r="S31" s="64">
        <f>VLOOKUP(Table4[[#This Row],[Название организации]],ПЛАН_все!B:W,12,0)</f>
        <v>0</v>
      </c>
      <c r="T31" s="66">
        <f>SUMIFS('все ответы'!$AF:$AF,'все ответы'!$B:$B,$B31,'все ответы'!$E:$E,S$2)</f>
        <v>0</v>
      </c>
      <c r="U31" s="64">
        <f>VLOOKUP(Table4[[#This Row],[Название организации]],ПЛАН_все!B:W,13,0)</f>
        <v>0</v>
      </c>
      <c r="V31" s="66">
        <f>SUMIFS('все ответы'!$AF:$AF,'все ответы'!$B:$B,$B31,'все ответы'!$E:$E,U$2)</f>
        <v>0</v>
      </c>
      <c r="W31" s="64">
        <f>VLOOKUP(Table4[[#This Row],[Название организации]],ПЛАН_все!B:W,14,0)</f>
        <v>0</v>
      </c>
      <c r="X31" s="66">
        <f>SUMIFS('все ответы'!$AF:$AF,'все ответы'!$B:$B,$B31,'все ответы'!$E:$E,W$2)</f>
        <v>0</v>
      </c>
      <c r="Y31" s="64">
        <f>VLOOKUP(Table4[[#This Row],[Название организации]],ПЛАН_все!B:W,15,0)</f>
        <v>0</v>
      </c>
      <c r="Z31" s="66">
        <f>SUMIFS('все ответы'!$AF:$AF,'все ответы'!$B:$B,$B31,'все ответы'!$E:$E,Y$2)</f>
        <v>0</v>
      </c>
      <c r="AA31" s="64">
        <f>VLOOKUP(Table4[[#This Row],[Название организации]],ПЛАН_все!B:W,16,0)</f>
        <v>0</v>
      </c>
      <c r="AB31" s="66">
        <f>SUMIFS('все ответы'!$AF:$AF,'все ответы'!$B:$B,$B31,'все ответы'!$E:$E,AA$2)</f>
        <v>0</v>
      </c>
      <c r="AC31" s="64">
        <f>VLOOKUP(Table4[[#This Row],[Название организации]],ПЛАН_все!B:W,17,0)</f>
        <v>0</v>
      </c>
      <c r="AD31" s="66">
        <f>SUMIFS('все ответы'!$AF:$AF,'все ответы'!$B:$B,$B31,'все ответы'!$E:$E,AC$2)</f>
        <v>0</v>
      </c>
      <c r="AE31" s="64">
        <f>VLOOKUP(Table4[[#This Row],[Название организации]],ПЛАН_все!B:W,18,0)</f>
        <v>0</v>
      </c>
      <c r="AF31" s="66">
        <f>SUMIFS('все ответы'!$AF:$AF,'все ответы'!$B:$B,$B31,'все ответы'!$E:$E,AE$2)</f>
        <v>0</v>
      </c>
      <c r="AG31" s="64">
        <f>VLOOKUP(Table4[[#This Row],[Название организации]],ПЛАН_все!B:W,19,0)</f>
        <v>0</v>
      </c>
      <c r="AH31" s="66">
        <f>SUMIFS('все ответы'!$AF:$AF,'все ответы'!$B:$B,$B31,'все ответы'!$E:$E,AG$2)</f>
        <v>0</v>
      </c>
      <c r="AI31" s="64">
        <f>VLOOKUP(Table4[[#This Row],[Название организации]],ПЛАН_все!B:W,20,0)</f>
        <v>0</v>
      </c>
      <c r="AJ31" s="66">
        <f>SUMIFS('все ответы'!$AF:$AF,'все ответы'!$B:$B,$B31,'все ответы'!$E:$E,AI$2)</f>
        <v>0</v>
      </c>
      <c r="AK31" s="64">
        <f>VLOOKUP(Table4[[#This Row],[Название организации]],ПЛАН_все!B:W,21,0)</f>
        <v>0</v>
      </c>
      <c r="AL31" s="66">
        <f>SUMIFS('все ответы'!$AF:$AF,'все ответы'!$B:$B,$B31,'все ответы'!$E:$E,AK$2)</f>
        <v>0</v>
      </c>
      <c r="AM31" s="64">
        <f>VLOOKUP(Table4[[#This Row],[Название организации]],ПЛАН_все!B:W,22,0)</f>
        <v>0</v>
      </c>
      <c r="AN31" s="66">
        <f>SUMIFS('все ответы'!$AF:$AF,'все ответы'!$B:$B,$B31,'все ответы'!$E:$E,AM$2)</f>
        <v>0</v>
      </c>
    </row>
    <row r="32" spans="1:40" ht="45" x14ac:dyDescent="0.25">
      <c r="A32" s="14">
        <v>27</v>
      </c>
      <c r="B32" s="15" t="s">
        <v>291</v>
      </c>
      <c r="C32" s="64">
        <f>VLOOKUP(Table4[[#This Row],[Название организации]],ПЛАН_все!B:W,4,0)</f>
        <v>25</v>
      </c>
      <c r="D32" s="66">
        <f>SUMIFS('все ответы'!$AF:$AF,'все ответы'!$B:$B,$B32,'все ответы'!$E:$E,C$2)</f>
        <v>11</v>
      </c>
      <c r="E32" s="64">
        <f>VLOOKUP(Table4[[#This Row],[Название организации]],ПЛАН_все!B:W,5,0)</f>
        <v>0</v>
      </c>
      <c r="F32" s="66">
        <f>SUMIFS('все ответы'!$AF:$AF,'все ответы'!$B:$B,$B32,'все ответы'!$E:$E,E$2)</f>
        <v>8</v>
      </c>
      <c r="G32" s="64">
        <f>VLOOKUP(Table4[[#This Row],[Название организации]],ПЛАН_все!B:W,6,0)</f>
        <v>0</v>
      </c>
      <c r="H32" s="66">
        <f>SUMIFS('все ответы'!$AF:$AF,'все ответы'!$B:$B,$B32,'все ответы'!$E:$E,G$2)</f>
        <v>2</v>
      </c>
      <c r="I32" s="64">
        <f>VLOOKUP(Table4[[#This Row],[Название организации]],ПЛАН_все!B:W,7,0)</f>
        <v>0</v>
      </c>
      <c r="J32" s="66">
        <f>SUMIFS('все ответы'!$AF:$AF,'все ответы'!$B:$B,$B32,'все ответы'!$E:$E,I$2)</f>
        <v>0</v>
      </c>
      <c r="K32" s="64">
        <f>VLOOKUP(Table4[[#This Row],[Название организации]],ПЛАН_все!B:W,8,0)</f>
        <v>0</v>
      </c>
      <c r="L32" s="66">
        <f>SUMIFS('все ответы'!$AF:$AF,'все ответы'!$B:$B,$B32,'все ответы'!$E:$E,K$2)</f>
        <v>0</v>
      </c>
      <c r="M32" s="64">
        <f>VLOOKUP(Table4[[#This Row],[Название организации]],ПЛАН_все!B:W,9,0)</f>
        <v>0</v>
      </c>
      <c r="N32" s="66">
        <f>SUMIFS('все ответы'!$AF:$AF,'все ответы'!$B:$B,$B32,'все ответы'!$E:$E,M$2)</f>
        <v>0</v>
      </c>
      <c r="O32" s="64">
        <f>VLOOKUP(Table4[[#This Row],[Название организации]],ПЛАН_все!B:W,10,0)</f>
        <v>0</v>
      </c>
      <c r="P32" s="66">
        <f>SUMIFS('все ответы'!$AF:$AF,'все ответы'!$B:$B,$B32,'все ответы'!$E:$E,O$2)</f>
        <v>0</v>
      </c>
      <c r="Q32" s="64">
        <f>VLOOKUP(Table4[[#This Row],[Название организации]],ПЛАН_все!B:W,11,0)</f>
        <v>0</v>
      </c>
      <c r="R32" s="66">
        <f>SUMIFS('все ответы'!$AF:$AF,'все ответы'!$B:$B,$B32,'все ответы'!$E:$E,Q$2)</f>
        <v>1</v>
      </c>
      <c r="S32" s="64">
        <f>VLOOKUP(Table4[[#This Row],[Название организации]],ПЛАН_все!B:W,12,0)</f>
        <v>0</v>
      </c>
      <c r="T32" s="66">
        <f>SUMIFS('все ответы'!$AF:$AF,'все ответы'!$B:$B,$B32,'все ответы'!$E:$E,S$2)</f>
        <v>1</v>
      </c>
      <c r="U32" s="64">
        <f>VLOOKUP(Table4[[#This Row],[Название организации]],ПЛАН_все!B:W,13,0)</f>
        <v>0</v>
      </c>
      <c r="V32" s="66">
        <f>SUMIFS('все ответы'!$AF:$AF,'все ответы'!$B:$B,$B32,'все ответы'!$E:$E,U$2)</f>
        <v>0</v>
      </c>
      <c r="W32" s="64">
        <f>VLOOKUP(Table4[[#This Row],[Название организации]],ПЛАН_все!B:W,14,0)</f>
        <v>12</v>
      </c>
      <c r="X32" s="66">
        <f>SUMIFS('все ответы'!$AF:$AF,'все ответы'!$B:$B,$B32,'все ответы'!$E:$E,W$2)</f>
        <v>2</v>
      </c>
      <c r="Y32" s="64">
        <f>VLOOKUP(Table4[[#This Row],[Название организации]],ПЛАН_все!B:W,15,0)</f>
        <v>0</v>
      </c>
      <c r="Z32" s="66">
        <f>SUMIFS('все ответы'!$AF:$AF,'все ответы'!$B:$B,$B32,'все ответы'!$E:$E,Y$2)</f>
        <v>1</v>
      </c>
      <c r="AA32" s="64">
        <f>VLOOKUP(Table4[[#This Row],[Название организации]],ПЛАН_все!B:W,16,0)</f>
        <v>0</v>
      </c>
      <c r="AB32" s="66">
        <f>SUMIFS('все ответы'!$AF:$AF,'все ответы'!$B:$B,$B32,'все ответы'!$E:$E,AA$2)</f>
        <v>0</v>
      </c>
      <c r="AC32" s="64">
        <f>VLOOKUP(Table4[[#This Row],[Название организации]],ПЛАН_все!B:W,17,0)</f>
        <v>8</v>
      </c>
      <c r="AD32" s="66">
        <f>SUMIFS('все ответы'!$AF:$AF,'все ответы'!$B:$B,$B32,'все ответы'!$E:$E,AC$2)</f>
        <v>27</v>
      </c>
      <c r="AE32" s="64">
        <f>VLOOKUP(Table4[[#This Row],[Название организации]],ПЛАН_все!B:W,18,0)</f>
        <v>0</v>
      </c>
      <c r="AF32" s="66">
        <f>SUMIFS('все ответы'!$AF:$AF,'все ответы'!$B:$B,$B32,'все ответы'!$E:$E,AE$2)</f>
        <v>24</v>
      </c>
      <c r="AG32" s="64">
        <f>VLOOKUP(Table4[[#This Row],[Название организации]],ПЛАН_все!B:W,19,0)</f>
        <v>0</v>
      </c>
      <c r="AH32" s="66">
        <f>SUMIFS('все ответы'!$AF:$AF,'все ответы'!$B:$B,$B32,'все ответы'!$E:$E,AG$2)</f>
        <v>0</v>
      </c>
      <c r="AI32" s="64">
        <f>VLOOKUP(Table4[[#This Row],[Название организации]],ПЛАН_все!B:W,20,0)</f>
        <v>0</v>
      </c>
      <c r="AJ32" s="66">
        <f>SUMIFS('все ответы'!$AF:$AF,'все ответы'!$B:$B,$B32,'все ответы'!$E:$E,AI$2)</f>
        <v>18</v>
      </c>
      <c r="AK32" s="64">
        <f>VLOOKUP(Table4[[#This Row],[Название организации]],ПЛАН_все!B:W,21,0)</f>
        <v>0</v>
      </c>
      <c r="AL32" s="66">
        <f>SUMIFS('все ответы'!$AF:$AF,'все ответы'!$B:$B,$B32,'все ответы'!$E:$E,AK$2)</f>
        <v>23</v>
      </c>
      <c r="AM32" s="64">
        <f>VLOOKUP(Table4[[#This Row],[Название организации]],ПЛАН_все!B:W,22,0)</f>
        <v>0</v>
      </c>
      <c r="AN32" s="66">
        <f>SUMIFS('все ответы'!$AF:$AF,'все ответы'!$B:$B,$B32,'все ответы'!$E:$E,AM$2)</f>
        <v>1</v>
      </c>
    </row>
    <row r="33" spans="1:40" ht="22.5" x14ac:dyDescent="0.25">
      <c r="A33" s="14">
        <v>28</v>
      </c>
      <c r="B33" s="15" t="s">
        <v>122</v>
      </c>
      <c r="C33" s="64">
        <f>VLOOKUP(Table4[[#This Row],[Название организации]],ПЛАН_все!B:W,4,0)</f>
        <v>0</v>
      </c>
      <c r="D33" s="66">
        <f>SUMIFS('все ответы'!$AF:$AF,'все ответы'!$B:$B,$B33,'все ответы'!$E:$E,C$2)</f>
        <v>0</v>
      </c>
      <c r="E33" s="64">
        <f>VLOOKUP(Table4[[#This Row],[Название организации]],ПЛАН_все!B:W,5,0)</f>
        <v>0</v>
      </c>
      <c r="F33" s="66">
        <f>SUMIFS('все ответы'!$AF:$AF,'все ответы'!$B:$B,$B33,'все ответы'!$E:$E,E$2)</f>
        <v>0</v>
      </c>
      <c r="G33" s="64">
        <f>VLOOKUP(Table4[[#This Row],[Название организации]],ПЛАН_все!B:W,6,0)</f>
        <v>0</v>
      </c>
      <c r="H33" s="66">
        <f>SUMIFS('все ответы'!$AF:$AF,'все ответы'!$B:$B,$B33,'все ответы'!$E:$E,G$2)</f>
        <v>0</v>
      </c>
      <c r="I33" s="64">
        <f>VLOOKUP(Table4[[#This Row],[Название организации]],ПЛАН_все!B:W,7,0)</f>
        <v>0</v>
      </c>
      <c r="J33" s="66">
        <f>SUMIFS('все ответы'!$AF:$AF,'все ответы'!$B:$B,$B33,'все ответы'!$E:$E,I$2)</f>
        <v>0</v>
      </c>
      <c r="K33" s="64">
        <f>VLOOKUP(Table4[[#This Row],[Название организации]],ПЛАН_все!B:W,8,0)</f>
        <v>0</v>
      </c>
      <c r="L33" s="66">
        <f>SUMIFS('все ответы'!$AF:$AF,'все ответы'!$B:$B,$B33,'все ответы'!$E:$E,K$2)</f>
        <v>0</v>
      </c>
      <c r="M33" s="64">
        <f>VLOOKUP(Table4[[#This Row],[Название организации]],ПЛАН_все!B:W,9,0)</f>
        <v>0</v>
      </c>
      <c r="N33" s="66">
        <f>SUMIFS('все ответы'!$AF:$AF,'все ответы'!$B:$B,$B33,'все ответы'!$E:$E,M$2)</f>
        <v>0</v>
      </c>
      <c r="O33" s="64">
        <f>VLOOKUP(Table4[[#This Row],[Название организации]],ПЛАН_все!B:W,10,0)</f>
        <v>0</v>
      </c>
      <c r="P33" s="66">
        <f>SUMIFS('все ответы'!$AF:$AF,'все ответы'!$B:$B,$B33,'все ответы'!$E:$E,O$2)</f>
        <v>0</v>
      </c>
      <c r="Q33" s="64">
        <f>VLOOKUP(Table4[[#This Row],[Название организации]],ПЛАН_все!B:W,11,0)</f>
        <v>0</v>
      </c>
      <c r="R33" s="66">
        <f>SUMIFS('все ответы'!$AF:$AF,'все ответы'!$B:$B,$B33,'все ответы'!$E:$E,Q$2)</f>
        <v>0</v>
      </c>
      <c r="S33" s="64">
        <f>VLOOKUP(Table4[[#This Row],[Название организации]],ПЛАН_все!B:W,12,0)</f>
        <v>0</v>
      </c>
      <c r="T33" s="66">
        <f>SUMIFS('все ответы'!$AF:$AF,'все ответы'!$B:$B,$B33,'все ответы'!$E:$E,S$2)</f>
        <v>0</v>
      </c>
      <c r="U33" s="64">
        <f>VLOOKUP(Table4[[#This Row],[Название организации]],ПЛАН_все!B:W,13,0)</f>
        <v>0</v>
      </c>
      <c r="V33" s="66">
        <f>SUMIFS('все ответы'!$AF:$AF,'все ответы'!$B:$B,$B33,'все ответы'!$E:$E,U$2)</f>
        <v>0</v>
      </c>
      <c r="W33" s="64">
        <f>VLOOKUP(Table4[[#This Row],[Название организации]],ПЛАН_все!B:W,14,0)</f>
        <v>0</v>
      </c>
      <c r="X33" s="66">
        <f>SUMIFS('все ответы'!$AF:$AF,'все ответы'!$B:$B,$B33,'все ответы'!$E:$E,W$2)</f>
        <v>0</v>
      </c>
      <c r="Y33" s="64">
        <f>VLOOKUP(Table4[[#This Row],[Название организации]],ПЛАН_все!B:W,15,0)</f>
        <v>0</v>
      </c>
      <c r="Z33" s="66">
        <f>SUMIFS('все ответы'!$AF:$AF,'все ответы'!$B:$B,$B33,'все ответы'!$E:$E,Y$2)</f>
        <v>0</v>
      </c>
      <c r="AA33" s="64">
        <f>VLOOKUP(Table4[[#This Row],[Название организации]],ПЛАН_все!B:W,16,0)</f>
        <v>0</v>
      </c>
      <c r="AB33" s="66">
        <f>SUMIFS('все ответы'!$AF:$AF,'все ответы'!$B:$B,$B33,'все ответы'!$E:$E,AA$2)</f>
        <v>0</v>
      </c>
      <c r="AC33" s="64">
        <f>VLOOKUP(Table4[[#This Row],[Название организации]],ПЛАН_все!B:W,17,0)</f>
        <v>90</v>
      </c>
      <c r="AD33" s="66">
        <f>SUMIFS('все ответы'!$AF:$AF,'все ответы'!$B:$B,$B33,'все ответы'!$E:$E,AC$2)</f>
        <v>68</v>
      </c>
      <c r="AE33" s="64">
        <f>VLOOKUP(Table4[[#This Row],[Название организации]],ПЛАН_все!B:W,18,0)</f>
        <v>0</v>
      </c>
      <c r="AF33" s="66">
        <f>SUMIFS('все ответы'!$AF:$AF,'все ответы'!$B:$B,$B33,'все ответы'!$E:$E,AE$2)</f>
        <v>0</v>
      </c>
      <c r="AG33" s="64">
        <f>VLOOKUP(Table4[[#This Row],[Название организации]],ПЛАН_все!B:W,19,0)</f>
        <v>0</v>
      </c>
      <c r="AH33" s="66">
        <f>SUMIFS('все ответы'!$AF:$AF,'все ответы'!$B:$B,$B33,'все ответы'!$E:$E,AG$2)</f>
        <v>0</v>
      </c>
      <c r="AI33" s="64">
        <f>VLOOKUP(Table4[[#This Row],[Название организации]],ПЛАН_все!B:W,20,0)</f>
        <v>0</v>
      </c>
      <c r="AJ33" s="66">
        <f>SUMIFS('все ответы'!$AF:$AF,'все ответы'!$B:$B,$B33,'все ответы'!$E:$E,AI$2)</f>
        <v>0</v>
      </c>
      <c r="AK33" s="64">
        <f>VLOOKUP(Table4[[#This Row],[Название организации]],ПЛАН_все!B:W,21,0)</f>
        <v>0</v>
      </c>
      <c r="AL33" s="66">
        <f>SUMIFS('все ответы'!$AF:$AF,'все ответы'!$B:$B,$B33,'все ответы'!$E:$E,AK$2)</f>
        <v>0</v>
      </c>
      <c r="AM33" s="64">
        <f>VLOOKUP(Table4[[#This Row],[Название организации]],ПЛАН_все!B:W,22,0)</f>
        <v>0</v>
      </c>
      <c r="AN33" s="66">
        <f>SUMIFS('все ответы'!$AF:$AF,'все ответы'!$B:$B,$B33,'все ответы'!$E:$E,AM$2)</f>
        <v>0</v>
      </c>
    </row>
    <row r="34" spans="1:40" ht="22.5" x14ac:dyDescent="0.25">
      <c r="A34" s="14">
        <v>29</v>
      </c>
      <c r="B34" s="15" t="s">
        <v>127</v>
      </c>
      <c r="C34" s="64">
        <f>VLOOKUP(Table4[[#This Row],[Название организации]],ПЛАН_все!B:W,4,0)</f>
        <v>0</v>
      </c>
      <c r="D34" s="66">
        <f>SUMIFS('все ответы'!$AF:$AF,'все ответы'!$B:$B,$B34,'все ответы'!$E:$E,C$2)</f>
        <v>0</v>
      </c>
      <c r="E34" s="64">
        <f>VLOOKUP(Table4[[#This Row],[Название организации]],ПЛАН_все!B:W,5,0)</f>
        <v>0</v>
      </c>
      <c r="F34" s="66">
        <f>SUMIFS('все ответы'!$AF:$AF,'все ответы'!$B:$B,$B34,'все ответы'!$E:$E,E$2)</f>
        <v>0</v>
      </c>
      <c r="G34" s="64">
        <f>VLOOKUP(Table4[[#This Row],[Название организации]],ПЛАН_все!B:W,6,0)</f>
        <v>0</v>
      </c>
      <c r="H34" s="66">
        <f>SUMIFS('все ответы'!$AF:$AF,'все ответы'!$B:$B,$B34,'все ответы'!$E:$E,G$2)</f>
        <v>0</v>
      </c>
      <c r="I34" s="64">
        <f>VLOOKUP(Table4[[#This Row],[Название организации]],ПЛАН_все!B:W,7,0)</f>
        <v>0</v>
      </c>
      <c r="J34" s="66">
        <f>SUMIFS('все ответы'!$AF:$AF,'все ответы'!$B:$B,$B34,'все ответы'!$E:$E,I$2)</f>
        <v>0</v>
      </c>
      <c r="K34" s="64">
        <f>VLOOKUP(Table4[[#This Row],[Название организации]],ПЛАН_все!B:W,8,0)</f>
        <v>0</v>
      </c>
      <c r="L34" s="66">
        <f>SUMIFS('все ответы'!$AF:$AF,'все ответы'!$B:$B,$B34,'все ответы'!$E:$E,K$2)</f>
        <v>0</v>
      </c>
      <c r="M34" s="64">
        <f>VLOOKUP(Table4[[#This Row],[Название организации]],ПЛАН_все!B:W,9,0)</f>
        <v>0</v>
      </c>
      <c r="N34" s="66">
        <f>SUMIFS('все ответы'!$AF:$AF,'все ответы'!$B:$B,$B34,'все ответы'!$E:$E,M$2)</f>
        <v>0</v>
      </c>
      <c r="O34" s="64">
        <f>VLOOKUP(Table4[[#This Row],[Название организации]],ПЛАН_все!B:W,10,0)</f>
        <v>0</v>
      </c>
      <c r="P34" s="66">
        <f>SUMIFS('все ответы'!$AF:$AF,'все ответы'!$B:$B,$B34,'все ответы'!$E:$E,O$2)</f>
        <v>0</v>
      </c>
      <c r="Q34" s="64">
        <f>VLOOKUP(Table4[[#This Row],[Название организации]],ПЛАН_все!B:W,11,0)</f>
        <v>0</v>
      </c>
      <c r="R34" s="66">
        <f>SUMIFS('все ответы'!$AF:$AF,'все ответы'!$B:$B,$B34,'все ответы'!$E:$E,Q$2)</f>
        <v>0</v>
      </c>
      <c r="S34" s="64">
        <f>VLOOKUP(Table4[[#This Row],[Название организации]],ПЛАН_все!B:W,12,0)</f>
        <v>0</v>
      </c>
      <c r="T34" s="66">
        <f>SUMIFS('все ответы'!$AF:$AF,'все ответы'!$B:$B,$B34,'все ответы'!$E:$E,S$2)</f>
        <v>0</v>
      </c>
      <c r="U34" s="64">
        <f>VLOOKUP(Table4[[#This Row],[Название организации]],ПЛАН_все!B:W,13,0)</f>
        <v>0</v>
      </c>
      <c r="V34" s="66">
        <f>SUMIFS('все ответы'!$AF:$AF,'все ответы'!$B:$B,$B34,'все ответы'!$E:$E,U$2)</f>
        <v>0</v>
      </c>
      <c r="W34" s="64">
        <f>VLOOKUP(Table4[[#This Row],[Название организации]],ПЛАН_все!B:W,14,0)</f>
        <v>0</v>
      </c>
      <c r="X34" s="66">
        <f>SUMIFS('все ответы'!$AF:$AF,'все ответы'!$B:$B,$B34,'все ответы'!$E:$E,W$2)</f>
        <v>0</v>
      </c>
      <c r="Y34" s="64">
        <f>VLOOKUP(Table4[[#This Row],[Название организации]],ПЛАН_все!B:W,15,0)</f>
        <v>0</v>
      </c>
      <c r="Z34" s="66">
        <f>SUMIFS('все ответы'!$AF:$AF,'все ответы'!$B:$B,$B34,'все ответы'!$E:$E,Y$2)</f>
        <v>0</v>
      </c>
      <c r="AA34" s="64">
        <f>VLOOKUP(Table4[[#This Row],[Название организации]],ПЛАН_все!B:W,16,0)</f>
        <v>0</v>
      </c>
      <c r="AB34" s="66">
        <f>SUMIFS('все ответы'!$AF:$AF,'все ответы'!$B:$B,$B34,'все ответы'!$E:$E,AA$2)</f>
        <v>0</v>
      </c>
      <c r="AC34" s="64">
        <f>VLOOKUP(Table4[[#This Row],[Название организации]],ПЛАН_все!B:W,17,0)</f>
        <v>8</v>
      </c>
      <c r="AD34" s="66">
        <f>SUMIFS('все ответы'!$AF:$AF,'все ответы'!$B:$B,$B34,'все ответы'!$E:$E,AC$2)</f>
        <v>0</v>
      </c>
      <c r="AE34" s="64">
        <f>VLOOKUP(Table4[[#This Row],[Название организации]],ПЛАН_все!B:W,18,0)</f>
        <v>0</v>
      </c>
      <c r="AF34" s="66">
        <f>SUMIFS('все ответы'!$AF:$AF,'все ответы'!$B:$B,$B34,'все ответы'!$E:$E,AE$2)</f>
        <v>0</v>
      </c>
      <c r="AG34" s="64">
        <f>VLOOKUP(Table4[[#This Row],[Название организации]],ПЛАН_все!B:W,19,0)</f>
        <v>0</v>
      </c>
      <c r="AH34" s="66">
        <f>SUMIFS('все ответы'!$AF:$AF,'все ответы'!$B:$B,$B34,'все ответы'!$E:$E,AG$2)</f>
        <v>0</v>
      </c>
      <c r="AI34" s="64">
        <f>VLOOKUP(Table4[[#This Row],[Название организации]],ПЛАН_все!B:W,20,0)</f>
        <v>0</v>
      </c>
      <c r="AJ34" s="66">
        <f>SUMIFS('все ответы'!$AF:$AF,'все ответы'!$B:$B,$B34,'все ответы'!$E:$E,AI$2)</f>
        <v>0</v>
      </c>
      <c r="AK34" s="64">
        <f>VLOOKUP(Table4[[#This Row],[Название организации]],ПЛАН_все!B:W,21,0)</f>
        <v>8</v>
      </c>
      <c r="AL34" s="66">
        <f>SUMIFS('все ответы'!$AF:$AF,'все ответы'!$B:$B,$B34,'все ответы'!$E:$E,AK$2)</f>
        <v>0</v>
      </c>
      <c r="AM34" s="64">
        <f>VLOOKUP(Table4[[#This Row],[Название организации]],ПЛАН_все!B:W,22,0)</f>
        <v>0</v>
      </c>
      <c r="AN34" s="66">
        <f>SUMIFS('все ответы'!$AF:$AF,'все ответы'!$B:$B,$B34,'все ответы'!$E:$E,AM$2)</f>
        <v>0</v>
      </c>
    </row>
    <row r="35" spans="1:40" ht="22.5" x14ac:dyDescent="0.25">
      <c r="A35" s="14">
        <v>30</v>
      </c>
      <c r="B35" s="15" t="s">
        <v>124</v>
      </c>
      <c r="C35" s="64">
        <f>VLOOKUP(Table4[[#This Row],[Название организации]],ПЛАН_все!B:W,4,0)</f>
        <v>0</v>
      </c>
      <c r="D35" s="66">
        <f>SUMIFS('все ответы'!$AF:$AF,'все ответы'!$B:$B,$B35,'все ответы'!$E:$E,C$2)</f>
        <v>0</v>
      </c>
      <c r="E35" s="64">
        <f>VLOOKUP(Table4[[#This Row],[Название организации]],ПЛАН_все!B:W,5,0)</f>
        <v>0</v>
      </c>
      <c r="F35" s="66">
        <f>SUMIFS('все ответы'!$AF:$AF,'все ответы'!$B:$B,$B35,'все ответы'!$E:$E,E$2)</f>
        <v>0</v>
      </c>
      <c r="G35" s="64">
        <f>VLOOKUP(Table4[[#This Row],[Название организации]],ПЛАН_все!B:W,6,0)</f>
        <v>0</v>
      </c>
      <c r="H35" s="66">
        <f>SUMIFS('все ответы'!$AF:$AF,'все ответы'!$B:$B,$B35,'все ответы'!$E:$E,G$2)</f>
        <v>0</v>
      </c>
      <c r="I35" s="64">
        <f>VLOOKUP(Table4[[#This Row],[Название организации]],ПЛАН_все!B:W,7,0)</f>
        <v>0</v>
      </c>
      <c r="J35" s="66">
        <f>SUMIFS('все ответы'!$AF:$AF,'все ответы'!$B:$B,$B35,'все ответы'!$E:$E,I$2)</f>
        <v>0</v>
      </c>
      <c r="K35" s="64">
        <f>VLOOKUP(Table4[[#This Row],[Название организации]],ПЛАН_все!B:W,8,0)</f>
        <v>0</v>
      </c>
      <c r="L35" s="66">
        <f>SUMIFS('все ответы'!$AF:$AF,'все ответы'!$B:$B,$B35,'все ответы'!$E:$E,K$2)</f>
        <v>0</v>
      </c>
      <c r="M35" s="64">
        <f>VLOOKUP(Table4[[#This Row],[Название организации]],ПЛАН_все!B:W,9,0)</f>
        <v>0</v>
      </c>
      <c r="N35" s="66">
        <f>SUMIFS('все ответы'!$AF:$AF,'все ответы'!$B:$B,$B35,'все ответы'!$E:$E,M$2)</f>
        <v>0</v>
      </c>
      <c r="O35" s="64">
        <f>VLOOKUP(Table4[[#This Row],[Название организации]],ПЛАН_все!B:W,10,0)</f>
        <v>0</v>
      </c>
      <c r="P35" s="66">
        <f>SUMIFS('все ответы'!$AF:$AF,'все ответы'!$B:$B,$B35,'все ответы'!$E:$E,O$2)</f>
        <v>0</v>
      </c>
      <c r="Q35" s="64">
        <f>VLOOKUP(Table4[[#This Row],[Название организации]],ПЛАН_все!B:W,11,0)</f>
        <v>0</v>
      </c>
      <c r="R35" s="66">
        <f>SUMIFS('все ответы'!$AF:$AF,'все ответы'!$B:$B,$B35,'все ответы'!$E:$E,Q$2)</f>
        <v>0</v>
      </c>
      <c r="S35" s="64">
        <f>VLOOKUP(Table4[[#This Row],[Название организации]],ПЛАН_все!B:W,12,0)</f>
        <v>0</v>
      </c>
      <c r="T35" s="66">
        <f>SUMIFS('все ответы'!$AF:$AF,'все ответы'!$B:$B,$B35,'все ответы'!$E:$E,S$2)</f>
        <v>0</v>
      </c>
      <c r="U35" s="64">
        <f>VLOOKUP(Table4[[#This Row],[Название организации]],ПЛАН_все!B:W,13,0)</f>
        <v>0</v>
      </c>
      <c r="V35" s="66">
        <f>SUMIFS('все ответы'!$AF:$AF,'все ответы'!$B:$B,$B35,'все ответы'!$E:$E,U$2)</f>
        <v>0</v>
      </c>
      <c r="W35" s="64">
        <f>VLOOKUP(Table4[[#This Row],[Название организации]],ПЛАН_все!B:W,14,0)</f>
        <v>0</v>
      </c>
      <c r="X35" s="66">
        <f>SUMIFS('все ответы'!$AF:$AF,'все ответы'!$B:$B,$B35,'все ответы'!$E:$E,W$2)</f>
        <v>0</v>
      </c>
      <c r="Y35" s="64">
        <f>VLOOKUP(Table4[[#This Row],[Название организации]],ПЛАН_все!B:W,15,0)</f>
        <v>0</v>
      </c>
      <c r="Z35" s="66">
        <f>SUMIFS('все ответы'!$AF:$AF,'все ответы'!$B:$B,$B35,'все ответы'!$E:$E,Y$2)</f>
        <v>0</v>
      </c>
      <c r="AA35" s="64">
        <f>VLOOKUP(Table4[[#This Row],[Название организации]],ПЛАН_все!B:W,16,0)</f>
        <v>0</v>
      </c>
      <c r="AB35" s="66">
        <f>SUMIFS('все ответы'!$AF:$AF,'все ответы'!$B:$B,$B35,'все ответы'!$E:$E,AA$2)</f>
        <v>0</v>
      </c>
      <c r="AC35" s="64">
        <f>VLOOKUP(Table4[[#This Row],[Название организации]],ПЛАН_все!B:W,17,0)</f>
        <v>70</v>
      </c>
      <c r="AD35" s="66">
        <f>SUMIFS('все ответы'!$AF:$AF,'все ответы'!$B:$B,$B35,'все ответы'!$E:$E,AC$2)</f>
        <v>0</v>
      </c>
      <c r="AE35" s="64">
        <f>VLOOKUP(Table4[[#This Row],[Название организации]],ПЛАН_все!B:W,18,0)</f>
        <v>0</v>
      </c>
      <c r="AF35" s="66">
        <f>SUMIFS('все ответы'!$AF:$AF,'все ответы'!$B:$B,$B35,'все ответы'!$E:$E,AE$2)</f>
        <v>0</v>
      </c>
      <c r="AG35" s="64">
        <f>VLOOKUP(Table4[[#This Row],[Название организации]],ПЛАН_все!B:W,19,0)</f>
        <v>0</v>
      </c>
      <c r="AH35" s="66">
        <f>SUMIFS('все ответы'!$AF:$AF,'все ответы'!$B:$B,$B35,'все ответы'!$E:$E,AG$2)</f>
        <v>0</v>
      </c>
      <c r="AI35" s="64">
        <f>VLOOKUP(Table4[[#This Row],[Название организации]],ПЛАН_все!B:W,20,0)</f>
        <v>0</v>
      </c>
      <c r="AJ35" s="66">
        <f>SUMIFS('все ответы'!$AF:$AF,'все ответы'!$B:$B,$B35,'все ответы'!$E:$E,AI$2)</f>
        <v>0</v>
      </c>
      <c r="AK35" s="64">
        <f>VLOOKUP(Table4[[#This Row],[Название организации]],ПЛАН_все!B:W,21,0)</f>
        <v>0</v>
      </c>
      <c r="AL35" s="66">
        <f>SUMIFS('все ответы'!$AF:$AF,'все ответы'!$B:$B,$B35,'все ответы'!$E:$E,AK$2)</f>
        <v>0</v>
      </c>
      <c r="AM35" s="64">
        <f>VLOOKUP(Table4[[#This Row],[Название организации]],ПЛАН_все!B:W,22,0)</f>
        <v>0</v>
      </c>
      <c r="AN35" s="66">
        <f>SUMIFS('все ответы'!$AF:$AF,'все ответы'!$B:$B,$B35,'все ответы'!$E:$E,AM$2)</f>
        <v>0</v>
      </c>
    </row>
    <row r="36" spans="1:40" ht="45" x14ac:dyDescent="0.25">
      <c r="A36" s="14">
        <v>31</v>
      </c>
      <c r="B36" s="15" t="s">
        <v>123</v>
      </c>
      <c r="C36" s="64">
        <f>VLOOKUP(Table4[[#This Row],[Название организации]],ПЛАН_все!B:W,4,0)</f>
        <v>0</v>
      </c>
      <c r="D36" s="66">
        <f>SUMIFS('все ответы'!$AF:$AF,'все ответы'!$B:$B,$B36,'все ответы'!$E:$E,C$2)</f>
        <v>0</v>
      </c>
      <c r="E36" s="64">
        <f>VLOOKUP(Table4[[#This Row],[Название организации]],ПЛАН_все!B:W,5,0)</f>
        <v>0</v>
      </c>
      <c r="F36" s="66">
        <f>SUMIFS('все ответы'!$AF:$AF,'все ответы'!$B:$B,$B36,'все ответы'!$E:$E,E$2)</f>
        <v>0</v>
      </c>
      <c r="G36" s="64">
        <f>VLOOKUP(Table4[[#This Row],[Название организации]],ПЛАН_все!B:W,6,0)</f>
        <v>0</v>
      </c>
      <c r="H36" s="66">
        <f>SUMIFS('все ответы'!$AF:$AF,'все ответы'!$B:$B,$B36,'все ответы'!$E:$E,G$2)</f>
        <v>0</v>
      </c>
      <c r="I36" s="64">
        <f>VLOOKUP(Table4[[#This Row],[Название организации]],ПЛАН_все!B:W,7,0)</f>
        <v>0</v>
      </c>
      <c r="J36" s="66">
        <f>SUMIFS('все ответы'!$AF:$AF,'все ответы'!$B:$B,$B36,'все ответы'!$E:$E,I$2)</f>
        <v>0</v>
      </c>
      <c r="K36" s="64">
        <f>VLOOKUP(Table4[[#This Row],[Название организации]],ПЛАН_все!B:W,8,0)</f>
        <v>0</v>
      </c>
      <c r="L36" s="66">
        <f>SUMIFS('все ответы'!$AF:$AF,'все ответы'!$B:$B,$B36,'все ответы'!$E:$E,K$2)</f>
        <v>0</v>
      </c>
      <c r="M36" s="64">
        <f>VLOOKUP(Table4[[#This Row],[Название организации]],ПЛАН_все!B:W,9,0)</f>
        <v>0</v>
      </c>
      <c r="N36" s="66">
        <f>SUMIFS('все ответы'!$AF:$AF,'все ответы'!$B:$B,$B36,'все ответы'!$E:$E,M$2)</f>
        <v>0</v>
      </c>
      <c r="O36" s="64">
        <f>VLOOKUP(Table4[[#This Row],[Название организации]],ПЛАН_все!B:W,10,0)</f>
        <v>0</v>
      </c>
      <c r="P36" s="66">
        <f>SUMIFS('все ответы'!$AF:$AF,'все ответы'!$B:$B,$B36,'все ответы'!$E:$E,O$2)</f>
        <v>0</v>
      </c>
      <c r="Q36" s="64">
        <f>VLOOKUP(Table4[[#This Row],[Название организации]],ПЛАН_все!B:W,11,0)</f>
        <v>50</v>
      </c>
      <c r="R36" s="66">
        <f>SUMIFS('все ответы'!$AF:$AF,'все ответы'!$B:$B,$B36,'все ответы'!$E:$E,Q$2)</f>
        <v>30</v>
      </c>
      <c r="S36" s="64">
        <f>VLOOKUP(Table4[[#This Row],[Название организации]],ПЛАН_все!B:W,12,0)</f>
        <v>15</v>
      </c>
      <c r="T36" s="66">
        <f>SUMIFS('все ответы'!$AF:$AF,'все ответы'!$B:$B,$B36,'все ответы'!$E:$E,S$2)</f>
        <v>12</v>
      </c>
      <c r="U36" s="64">
        <f>VLOOKUP(Table4[[#This Row],[Название организации]],ПЛАН_все!B:W,13,0)</f>
        <v>8</v>
      </c>
      <c r="V36" s="66">
        <f>SUMIFS('все ответы'!$AF:$AF,'все ответы'!$B:$B,$B36,'все ответы'!$E:$E,U$2)</f>
        <v>2</v>
      </c>
      <c r="W36" s="64">
        <f>VLOOKUP(Table4[[#This Row],[Название организации]],ПЛАН_все!B:W,14,0)</f>
        <v>0</v>
      </c>
      <c r="X36" s="66">
        <f>SUMIFS('все ответы'!$AF:$AF,'все ответы'!$B:$B,$B36,'все ответы'!$E:$E,W$2)</f>
        <v>0</v>
      </c>
      <c r="Y36" s="64">
        <f>VLOOKUP(Table4[[#This Row],[Название организации]],ПЛАН_все!B:W,15,0)</f>
        <v>0</v>
      </c>
      <c r="Z36" s="66">
        <f>SUMIFS('все ответы'!$AF:$AF,'все ответы'!$B:$B,$B36,'все ответы'!$E:$E,Y$2)</f>
        <v>0</v>
      </c>
      <c r="AA36" s="64">
        <f>VLOOKUP(Table4[[#This Row],[Название организации]],ПЛАН_все!B:W,16,0)</f>
        <v>0</v>
      </c>
      <c r="AB36" s="66">
        <f>SUMIFS('все ответы'!$AF:$AF,'все ответы'!$B:$B,$B36,'все ответы'!$E:$E,AA$2)</f>
        <v>0</v>
      </c>
      <c r="AC36" s="64">
        <f>VLOOKUP(Table4[[#This Row],[Название организации]],ПЛАН_все!B:W,17,0)</f>
        <v>90</v>
      </c>
      <c r="AD36" s="66">
        <f>SUMIFS('все ответы'!$AF:$AF,'все ответы'!$B:$B,$B36,'все ответы'!$E:$E,AC$2)</f>
        <v>34</v>
      </c>
      <c r="AE36" s="64">
        <f>VLOOKUP(Table4[[#This Row],[Название организации]],ПЛАН_все!B:W,18,0)</f>
        <v>20</v>
      </c>
      <c r="AF36" s="66">
        <f>SUMIFS('все ответы'!$AF:$AF,'все ответы'!$B:$B,$B36,'все ответы'!$E:$E,AE$2)</f>
        <v>5</v>
      </c>
      <c r="AG36" s="64">
        <f>VLOOKUP(Table4[[#This Row],[Название организации]],ПЛАН_все!B:W,19,0)</f>
        <v>0</v>
      </c>
      <c r="AH36" s="66">
        <f>SUMIFS('все ответы'!$AF:$AF,'все ответы'!$B:$B,$B36,'все ответы'!$E:$E,AG$2)</f>
        <v>0</v>
      </c>
      <c r="AI36" s="64">
        <f>VLOOKUP(Table4[[#This Row],[Название организации]],ПЛАН_все!B:W,20,0)</f>
        <v>0</v>
      </c>
      <c r="AJ36" s="66">
        <f>SUMIFS('все ответы'!$AF:$AF,'все ответы'!$B:$B,$B36,'все ответы'!$E:$E,AI$2)</f>
        <v>0</v>
      </c>
      <c r="AK36" s="64">
        <f>VLOOKUP(Table4[[#This Row],[Название организации]],ПЛАН_все!B:W,21,0)</f>
        <v>90</v>
      </c>
      <c r="AL36" s="66">
        <f>SUMIFS('все ответы'!$AF:$AF,'все ответы'!$B:$B,$B36,'все ответы'!$E:$E,AK$2)</f>
        <v>34</v>
      </c>
      <c r="AM36" s="64">
        <f>VLOOKUP(Table4[[#This Row],[Название организации]],ПЛАН_все!B:W,22,0)</f>
        <v>15</v>
      </c>
      <c r="AN36" s="66">
        <f>SUMIFS('все ответы'!$AF:$AF,'все ответы'!$B:$B,$B36,'все ответы'!$E:$E,AM$2)</f>
        <v>9</v>
      </c>
    </row>
    <row r="37" spans="1:40" ht="22.5" x14ac:dyDescent="0.25">
      <c r="A37" s="14">
        <v>32</v>
      </c>
      <c r="B37" s="15" t="s">
        <v>120</v>
      </c>
      <c r="C37" s="64">
        <f>VLOOKUP(Table4[[#This Row],[Название организации]],ПЛАН_все!B:W,4,0)</f>
        <v>0</v>
      </c>
      <c r="D37" s="66">
        <f>SUMIFS('все ответы'!$AF:$AF,'все ответы'!$B:$B,$B37,'все ответы'!$E:$E,C$2)</f>
        <v>0</v>
      </c>
      <c r="E37" s="64">
        <f>VLOOKUP(Table4[[#This Row],[Название организации]],ПЛАН_все!B:W,5,0)</f>
        <v>0</v>
      </c>
      <c r="F37" s="66">
        <f>SUMIFS('все ответы'!$AF:$AF,'все ответы'!$B:$B,$B37,'все ответы'!$E:$E,E$2)</f>
        <v>0</v>
      </c>
      <c r="G37" s="64">
        <f>VLOOKUP(Table4[[#This Row],[Название организации]],ПЛАН_все!B:W,6,0)</f>
        <v>0</v>
      </c>
      <c r="H37" s="66">
        <f>SUMIFS('все ответы'!$AF:$AF,'все ответы'!$B:$B,$B37,'все ответы'!$E:$E,G$2)</f>
        <v>0</v>
      </c>
      <c r="I37" s="64">
        <f>VLOOKUP(Table4[[#This Row],[Название организации]],ПЛАН_все!B:W,7,0)</f>
        <v>0</v>
      </c>
      <c r="J37" s="66">
        <f>SUMIFS('все ответы'!$AF:$AF,'все ответы'!$B:$B,$B37,'все ответы'!$E:$E,I$2)</f>
        <v>0</v>
      </c>
      <c r="K37" s="64">
        <f>VLOOKUP(Table4[[#This Row],[Название организации]],ПЛАН_все!B:W,8,0)</f>
        <v>5</v>
      </c>
      <c r="L37" s="66">
        <f>SUMIFS('все ответы'!$AF:$AF,'все ответы'!$B:$B,$B37,'все ответы'!$E:$E,K$2)</f>
        <v>4</v>
      </c>
      <c r="M37" s="64">
        <f>VLOOKUP(Table4[[#This Row],[Название организации]],ПЛАН_все!B:W,9,0)</f>
        <v>0</v>
      </c>
      <c r="N37" s="66">
        <f>SUMIFS('все ответы'!$AF:$AF,'все ответы'!$B:$B,$B37,'все ответы'!$E:$E,M$2)</f>
        <v>0</v>
      </c>
      <c r="O37" s="64">
        <f>VLOOKUP(Table4[[#This Row],[Название организации]],ПЛАН_все!B:W,10,0)</f>
        <v>1</v>
      </c>
      <c r="P37" s="66">
        <f>SUMIFS('все ответы'!$AF:$AF,'все ответы'!$B:$B,$B37,'все ответы'!$E:$E,O$2)</f>
        <v>0</v>
      </c>
      <c r="Q37" s="64">
        <f>VLOOKUP(Table4[[#This Row],[Название организации]],ПЛАН_все!B:W,11,0)</f>
        <v>0</v>
      </c>
      <c r="R37" s="66">
        <f>SUMIFS('все ответы'!$AF:$AF,'все ответы'!$B:$B,$B37,'все ответы'!$E:$E,Q$2)</f>
        <v>12</v>
      </c>
      <c r="S37" s="64">
        <f>VLOOKUP(Table4[[#This Row],[Название организации]],ПЛАН_все!B:W,12,0)</f>
        <v>0</v>
      </c>
      <c r="T37" s="66">
        <f>SUMIFS('все ответы'!$AF:$AF,'все ответы'!$B:$B,$B37,'все ответы'!$E:$E,S$2)</f>
        <v>0</v>
      </c>
      <c r="U37" s="64">
        <f>VLOOKUP(Table4[[#This Row],[Название организации]],ПЛАН_все!B:W,13,0)</f>
        <v>0</v>
      </c>
      <c r="V37" s="66">
        <f>SUMIFS('все ответы'!$AF:$AF,'все ответы'!$B:$B,$B37,'все ответы'!$E:$E,U$2)</f>
        <v>5</v>
      </c>
      <c r="W37" s="64">
        <f>VLOOKUP(Table4[[#This Row],[Название организации]],ПЛАН_все!B:W,14,0)</f>
        <v>0</v>
      </c>
      <c r="X37" s="66">
        <f>SUMIFS('все ответы'!$AF:$AF,'все ответы'!$B:$B,$B37,'все ответы'!$E:$E,W$2)</f>
        <v>0</v>
      </c>
      <c r="Y37" s="64">
        <f>VLOOKUP(Table4[[#This Row],[Название организации]],ПЛАН_все!B:W,15,0)</f>
        <v>0</v>
      </c>
      <c r="Z37" s="66">
        <f>SUMIFS('все ответы'!$AF:$AF,'все ответы'!$B:$B,$B37,'все ответы'!$E:$E,Y$2)</f>
        <v>0</v>
      </c>
      <c r="AA37" s="64">
        <f>VLOOKUP(Table4[[#This Row],[Название организации]],ПЛАН_все!B:W,16,0)</f>
        <v>0</v>
      </c>
      <c r="AB37" s="66">
        <f>SUMIFS('все ответы'!$AF:$AF,'все ответы'!$B:$B,$B37,'все ответы'!$E:$E,AA$2)</f>
        <v>0</v>
      </c>
      <c r="AC37" s="64">
        <f>VLOOKUP(Table4[[#This Row],[Название организации]],ПЛАН_все!B:W,17,0)</f>
        <v>10</v>
      </c>
      <c r="AD37" s="66">
        <f>SUMIFS('все ответы'!$AF:$AF,'все ответы'!$B:$B,$B37,'все ответы'!$E:$E,AC$2)</f>
        <v>143</v>
      </c>
      <c r="AE37" s="64">
        <f>VLOOKUP(Table4[[#This Row],[Название организации]],ПЛАН_все!B:W,18,0)</f>
        <v>10</v>
      </c>
      <c r="AF37" s="66">
        <f>SUMIFS('все ответы'!$AF:$AF,'все ответы'!$B:$B,$B37,'все ответы'!$E:$E,AE$2)</f>
        <v>132</v>
      </c>
      <c r="AG37" s="64">
        <f>VLOOKUP(Table4[[#This Row],[Название организации]],ПЛАН_все!B:W,19,0)</f>
        <v>10</v>
      </c>
      <c r="AH37" s="66">
        <f>SUMIFS('все ответы'!$AF:$AF,'все ответы'!$B:$B,$B37,'все ответы'!$E:$E,AG$2)</f>
        <v>143</v>
      </c>
      <c r="AI37" s="64">
        <f>VLOOKUP(Table4[[#This Row],[Название организации]],ПЛАН_все!B:W,20,0)</f>
        <v>7</v>
      </c>
      <c r="AJ37" s="66">
        <f>SUMIFS('все ответы'!$AF:$AF,'все ответы'!$B:$B,$B37,'все ответы'!$E:$E,AI$2)</f>
        <v>90</v>
      </c>
      <c r="AK37" s="64">
        <f>VLOOKUP(Table4[[#This Row],[Название организации]],ПЛАН_все!B:W,21,0)</f>
        <v>8</v>
      </c>
      <c r="AL37" s="66">
        <f>SUMIFS('все ответы'!$AF:$AF,'все ответы'!$B:$B,$B37,'все ответы'!$E:$E,AK$2)</f>
        <v>81</v>
      </c>
      <c r="AM37" s="64">
        <f>VLOOKUP(Table4[[#This Row],[Название организации]],ПЛАН_все!B:W,22,0)</f>
        <v>0</v>
      </c>
      <c r="AN37" s="66">
        <f>SUMIFS('все ответы'!$AF:$AF,'все ответы'!$B:$B,$B37,'все ответы'!$E:$E,AM$2)</f>
        <v>0</v>
      </c>
    </row>
    <row r="38" spans="1:40" x14ac:dyDescent="0.25">
      <c r="A38" s="14">
        <v>33</v>
      </c>
      <c r="B38" s="15" t="s">
        <v>119</v>
      </c>
      <c r="C38" s="64">
        <f>VLOOKUP(Table4[[#This Row],[Название организации]],ПЛАН_все!B:W,4,0)</f>
        <v>0</v>
      </c>
      <c r="D38" s="66">
        <f>SUMIFS('все ответы'!$AF:$AF,'все ответы'!$B:$B,$B38,'все ответы'!$E:$E,C$2)</f>
        <v>0</v>
      </c>
      <c r="E38" s="64">
        <f>VLOOKUP(Table4[[#This Row],[Название организации]],ПЛАН_все!B:W,5,0)</f>
        <v>0</v>
      </c>
      <c r="F38" s="66">
        <f>SUMIFS('все ответы'!$AF:$AF,'все ответы'!$B:$B,$B38,'все ответы'!$E:$E,E$2)</f>
        <v>0</v>
      </c>
      <c r="G38" s="64">
        <f>VLOOKUP(Table4[[#This Row],[Название организации]],ПЛАН_все!B:W,6,0)</f>
        <v>0</v>
      </c>
      <c r="H38" s="66">
        <f>SUMIFS('все ответы'!$AF:$AF,'все ответы'!$B:$B,$B38,'все ответы'!$E:$E,G$2)</f>
        <v>0</v>
      </c>
      <c r="I38" s="64">
        <f>VLOOKUP(Table4[[#This Row],[Название организации]],ПЛАН_все!B:W,7,0)</f>
        <v>0</v>
      </c>
      <c r="J38" s="66">
        <f>SUMIFS('все ответы'!$AF:$AF,'все ответы'!$B:$B,$B38,'все ответы'!$E:$E,I$2)</f>
        <v>0</v>
      </c>
      <c r="K38" s="64">
        <f>VLOOKUP(Table4[[#This Row],[Название организации]],ПЛАН_все!B:W,8,0)</f>
        <v>7</v>
      </c>
      <c r="L38" s="66">
        <f>SUMIFS('все ответы'!$AF:$AF,'все ответы'!$B:$B,$B38,'все ответы'!$E:$E,K$2)</f>
        <v>8</v>
      </c>
      <c r="M38" s="64">
        <f>VLOOKUP(Table4[[#This Row],[Название организации]],ПЛАН_все!B:W,9,0)</f>
        <v>5</v>
      </c>
      <c r="N38" s="66">
        <f>SUMIFS('все ответы'!$AF:$AF,'все ответы'!$B:$B,$B38,'все ответы'!$E:$E,M$2)</f>
        <v>5</v>
      </c>
      <c r="O38" s="64">
        <f>VLOOKUP(Table4[[#This Row],[Название организации]],ПЛАН_все!B:W,10,0)</f>
        <v>0</v>
      </c>
      <c r="P38" s="66">
        <f>SUMIFS('все ответы'!$AF:$AF,'все ответы'!$B:$B,$B38,'все ответы'!$E:$E,O$2)</f>
        <v>0</v>
      </c>
      <c r="Q38" s="64">
        <f>VLOOKUP(Table4[[#This Row],[Название организации]],ПЛАН_все!B:W,11,0)</f>
        <v>0</v>
      </c>
      <c r="R38" s="66">
        <f>SUMIFS('все ответы'!$AF:$AF,'все ответы'!$B:$B,$B38,'все ответы'!$E:$E,Q$2)</f>
        <v>5</v>
      </c>
      <c r="S38" s="64">
        <f>VLOOKUP(Table4[[#This Row],[Название организации]],ПЛАН_все!B:W,12,0)</f>
        <v>0</v>
      </c>
      <c r="T38" s="66">
        <f>SUMIFS('все ответы'!$AF:$AF,'все ответы'!$B:$B,$B38,'все ответы'!$E:$E,S$2)</f>
        <v>0</v>
      </c>
      <c r="U38" s="64">
        <f>VLOOKUP(Table4[[#This Row],[Название организации]],ПЛАН_все!B:W,13,0)</f>
        <v>0</v>
      </c>
      <c r="V38" s="66">
        <f>SUMIFS('все ответы'!$AF:$AF,'все ответы'!$B:$B,$B38,'все ответы'!$E:$E,U$2)</f>
        <v>0</v>
      </c>
      <c r="W38" s="64">
        <f>VLOOKUP(Table4[[#This Row],[Название организации]],ПЛАН_все!B:W,14,0)</f>
        <v>0</v>
      </c>
      <c r="X38" s="66">
        <f>SUMIFS('все ответы'!$AF:$AF,'все ответы'!$B:$B,$B38,'все ответы'!$E:$E,W$2)</f>
        <v>5</v>
      </c>
      <c r="Y38" s="64">
        <f>VLOOKUP(Table4[[#This Row],[Название организации]],ПЛАН_все!B:W,15,0)</f>
        <v>0</v>
      </c>
      <c r="Z38" s="66">
        <f>SUMIFS('все ответы'!$AF:$AF,'все ответы'!$B:$B,$B38,'все ответы'!$E:$E,Y$2)</f>
        <v>1</v>
      </c>
      <c r="AA38" s="64">
        <f>VLOOKUP(Table4[[#This Row],[Название организации]],ПЛАН_все!B:W,16,0)</f>
        <v>0</v>
      </c>
      <c r="AB38" s="66">
        <f>SUMIFS('все ответы'!$AF:$AF,'все ответы'!$B:$B,$B38,'все ответы'!$E:$E,AA$2)</f>
        <v>0</v>
      </c>
      <c r="AC38" s="64">
        <f>VLOOKUP(Table4[[#This Row],[Название организации]],ПЛАН_все!B:W,17,0)</f>
        <v>32</v>
      </c>
      <c r="AD38" s="66">
        <f>SUMIFS('все ответы'!$AF:$AF,'все ответы'!$B:$B,$B38,'все ответы'!$E:$E,AC$2)</f>
        <v>86</v>
      </c>
      <c r="AE38" s="64">
        <f>VLOOKUP(Table4[[#This Row],[Название организации]],ПЛАН_все!B:W,18,0)</f>
        <v>32</v>
      </c>
      <c r="AF38" s="66">
        <f>SUMIFS('все ответы'!$AF:$AF,'все ответы'!$B:$B,$B38,'все ответы'!$E:$E,AE$2)</f>
        <v>86</v>
      </c>
      <c r="AG38" s="64">
        <f>VLOOKUP(Table4[[#This Row],[Название организации]],ПЛАН_все!B:W,19,0)</f>
        <v>0</v>
      </c>
      <c r="AH38" s="66">
        <f>SUMIFS('все ответы'!$AF:$AF,'все ответы'!$B:$B,$B38,'все ответы'!$E:$E,AG$2)</f>
        <v>0</v>
      </c>
      <c r="AI38" s="64">
        <f>VLOOKUP(Table4[[#This Row],[Название организации]],ПЛАН_все!B:W,20,0)</f>
        <v>0</v>
      </c>
      <c r="AJ38" s="66">
        <f>SUMIFS('все ответы'!$AF:$AF,'все ответы'!$B:$B,$B38,'все ответы'!$E:$E,AI$2)</f>
        <v>0</v>
      </c>
      <c r="AK38" s="64">
        <f>VLOOKUP(Table4[[#This Row],[Название организации]],ПЛАН_все!B:W,21,0)</f>
        <v>0</v>
      </c>
      <c r="AL38" s="66">
        <f>SUMIFS('все ответы'!$AF:$AF,'все ответы'!$B:$B,$B38,'все ответы'!$E:$E,AK$2)</f>
        <v>85</v>
      </c>
      <c r="AM38" s="64">
        <f>VLOOKUP(Table4[[#This Row],[Название организации]],ПЛАН_все!B:W,22,0)</f>
        <v>0</v>
      </c>
      <c r="AN38" s="66">
        <f>SUMIFS('все ответы'!$AF:$AF,'все ответы'!$B:$B,$B38,'все ответы'!$E:$E,AM$2)</f>
        <v>0</v>
      </c>
    </row>
    <row r="39" spans="1:40" ht="33.75" x14ac:dyDescent="0.25">
      <c r="A39" s="14">
        <v>34</v>
      </c>
      <c r="B39" s="15" t="s">
        <v>130</v>
      </c>
      <c r="C39" s="64">
        <f>VLOOKUP(Table4[[#This Row],[Название организации]],ПЛАН_все!B:W,4,0)</f>
        <v>30</v>
      </c>
      <c r="D39" s="66">
        <f>SUMIFS('все ответы'!$AF:$AF,'все ответы'!$B:$B,$B39,'все ответы'!$E:$E,C$2)</f>
        <v>8</v>
      </c>
      <c r="E39" s="64">
        <f>VLOOKUP(Table4[[#This Row],[Название организации]],ПЛАН_все!B:W,5,0)</f>
        <v>6</v>
      </c>
      <c r="F39" s="66">
        <f>SUMIFS('все ответы'!$AF:$AF,'все ответы'!$B:$B,$B39,'все ответы'!$E:$E,E$2)</f>
        <v>3</v>
      </c>
      <c r="G39" s="64">
        <f>VLOOKUP(Table4[[#This Row],[Название организации]],ПЛАН_все!B:W,6,0)</f>
        <v>6</v>
      </c>
      <c r="H39" s="66">
        <f>SUMIFS('все ответы'!$AF:$AF,'все ответы'!$B:$B,$B39,'все ответы'!$E:$E,G$2)</f>
        <v>4</v>
      </c>
      <c r="I39" s="64">
        <f>VLOOKUP(Table4[[#This Row],[Название организации]],ПЛАН_все!B:W,7,0)</f>
        <v>15</v>
      </c>
      <c r="J39" s="66">
        <f>SUMIFS('все ответы'!$AF:$AF,'все ответы'!$B:$B,$B39,'все ответы'!$E:$E,I$2)</f>
        <v>4</v>
      </c>
      <c r="K39" s="64">
        <f>VLOOKUP(Table4[[#This Row],[Название организации]],ПЛАН_все!B:W,8,0)</f>
        <v>0</v>
      </c>
      <c r="L39" s="66">
        <f>SUMIFS('все ответы'!$AF:$AF,'все ответы'!$B:$B,$B39,'все ответы'!$E:$E,K$2)</f>
        <v>5</v>
      </c>
      <c r="M39" s="64">
        <f>VLOOKUP(Table4[[#This Row],[Название организации]],ПЛАН_все!B:W,9,0)</f>
        <v>0</v>
      </c>
      <c r="N39" s="66">
        <f>SUMIFS('все ответы'!$AF:$AF,'все ответы'!$B:$B,$B39,'все ответы'!$E:$E,M$2)</f>
        <v>4</v>
      </c>
      <c r="O39" s="64">
        <f>VLOOKUP(Table4[[#This Row],[Название организации]],ПЛАН_все!B:W,10,0)</f>
        <v>0</v>
      </c>
      <c r="P39" s="66">
        <f>SUMIFS('все ответы'!$AF:$AF,'все ответы'!$B:$B,$B39,'все ответы'!$E:$E,O$2)</f>
        <v>0</v>
      </c>
      <c r="Q39" s="64">
        <f>VLOOKUP(Table4[[#This Row],[Название организации]],ПЛАН_все!B:W,11,0)</f>
        <v>0</v>
      </c>
      <c r="R39" s="66">
        <f>SUMIFS('все ответы'!$AF:$AF,'все ответы'!$B:$B,$B39,'все ответы'!$E:$E,Q$2)</f>
        <v>4</v>
      </c>
      <c r="S39" s="64">
        <f>VLOOKUP(Table4[[#This Row],[Название организации]],ПЛАН_все!B:W,12,0)</f>
        <v>0</v>
      </c>
      <c r="T39" s="66">
        <f>SUMIFS('все ответы'!$AF:$AF,'все ответы'!$B:$B,$B39,'все ответы'!$E:$E,S$2)</f>
        <v>3</v>
      </c>
      <c r="U39" s="64">
        <f>VLOOKUP(Table4[[#This Row],[Название организации]],ПЛАН_все!B:W,13,0)</f>
        <v>0</v>
      </c>
      <c r="V39" s="66">
        <f>SUMIFS('все ответы'!$AF:$AF,'все ответы'!$B:$B,$B39,'все ответы'!$E:$E,U$2)</f>
        <v>0</v>
      </c>
      <c r="W39" s="64">
        <f>VLOOKUP(Table4[[#This Row],[Название организации]],ПЛАН_все!B:W,14,0)</f>
        <v>0</v>
      </c>
      <c r="X39" s="66">
        <f>SUMIFS('все ответы'!$AF:$AF,'все ответы'!$B:$B,$B39,'все ответы'!$E:$E,W$2)</f>
        <v>7</v>
      </c>
      <c r="Y39" s="64">
        <f>VLOOKUP(Table4[[#This Row],[Название организации]],ПЛАН_все!B:W,15,0)</f>
        <v>0</v>
      </c>
      <c r="Z39" s="66">
        <f>SUMIFS('все ответы'!$AF:$AF,'все ответы'!$B:$B,$B39,'все ответы'!$E:$E,Y$2)</f>
        <v>7</v>
      </c>
      <c r="AA39" s="64">
        <f>VLOOKUP(Table4[[#This Row],[Название организации]],ПЛАН_все!B:W,16,0)</f>
        <v>0</v>
      </c>
      <c r="AB39" s="66">
        <f>SUMIFS('все ответы'!$AF:$AF,'все ответы'!$B:$B,$B39,'все ответы'!$E:$E,AA$2)</f>
        <v>0</v>
      </c>
      <c r="AC39" s="64">
        <f>VLOOKUP(Table4[[#This Row],[Название организации]],ПЛАН_все!B:W,17,0)</f>
        <v>90</v>
      </c>
      <c r="AD39" s="66">
        <f>SUMIFS('все ответы'!$AF:$AF,'все ответы'!$B:$B,$B39,'все ответы'!$E:$E,AC$2)</f>
        <v>84</v>
      </c>
      <c r="AE39" s="64">
        <f>VLOOKUP(Table4[[#This Row],[Название организации]],ПЛАН_все!B:W,18,0)</f>
        <v>20</v>
      </c>
      <c r="AF39" s="66">
        <f>SUMIFS('все ответы'!$AF:$AF,'все ответы'!$B:$B,$B39,'все ответы'!$E:$E,AE$2)</f>
        <v>45</v>
      </c>
      <c r="AG39" s="64">
        <f>VLOOKUP(Table4[[#This Row],[Название организации]],ПЛАН_все!B:W,19,0)</f>
        <v>10</v>
      </c>
      <c r="AH39" s="66">
        <f>SUMIFS('все ответы'!$AF:$AF,'все ответы'!$B:$B,$B39,'все ответы'!$E:$E,AG$2)</f>
        <v>42</v>
      </c>
      <c r="AI39" s="64">
        <f>VLOOKUP(Table4[[#This Row],[Название организации]],ПЛАН_все!B:W,20,0)</f>
        <v>15</v>
      </c>
      <c r="AJ39" s="66">
        <f>SUMIFS('все ответы'!$AF:$AF,'все ответы'!$B:$B,$B39,'все ответы'!$E:$E,AI$2)</f>
        <v>45</v>
      </c>
      <c r="AK39" s="64">
        <f>VLOOKUP(Table4[[#This Row],[Название организации]],ПЛАН_все!B:W,21,0)</f>
        <v>0</v>
      </c>
      <c r="AL39" s="66">
        <f>SUMIFS('все ответы'!$AF:$AF,'все ответы'!$B:$B,$B39,'все ответы'!$E:$E,AK$2)</f>
        <v>52</v>
      </c>
      <c r="AM39" s="64">
        <f>VLOOKUP(Table4[[#This Row],[Название организации]],ПЛАН_все!B:W,22,0)</f>
        <v>0</v>
      </c>
      <c r="AN39" s="66">
        <f>SUMIFS('все ответы'!$AF:$AF,'все ответы'!$B:$B,$B39,'все ответы'!$E:$E,AM$2)</f>
        <v>22</v>
      </c>
    </row>
    <row r="40" spans="1:40" ht="33.75" x14ac:dyDescent="0.25">
      <c r="A40" s="14">
        <v>35</v>
      </c>
      <c r="B40" s="15" t="s">
        <v>128</v>
      </c>
      <c r="C40" s="64">
        <f>VLOOKUP(Table4[[#This Row],[Название организации]],ПЛАН_все!B:W,4,0)</f>
        <v>0</v>
      </c>
      <c r="D40" s="66">
        <f>SUMIFS('все ответы'!$AF:$AF,'все ответы'!$B:$B,$B40,'все ответы'!$E:$E,C$2)</f>
        <v>0</v>
      </c>
      <c r="E40" s="64">
        <f>VLOOKUP(Table4[[#This Row],[Название организации]],ПЛАН_все!B:W,5,0)</f>
        <v>0</v>
      </c>
      <c r="F40" s="66">
        <f>SUMIFS('все ответы'!$AF:$AF,'все ответы'!$B:$B,$B40,'все ответы'!$E:$E,E$2)</f>
        <v>0</v>
      </c>
      <c r="G40" s="64">
        <f>VLOOKUP(Table4[[#This Row],[Название организации]],ПЛАН_все!B:W,6,0)</f>
        <v>0</v>
      </c>
      <c r="H40" s="66">
        <f>SUMIFS('все ответы'!$AF:$AF,'все ответы'!$B:$B,$B40,'все ответы'!$E:$E,G$2)</f>
        <v>0</v>
      </c>
      <c r="I40" s="64">
        <f>VLOOKUP(Table4[[#This Row],[Название организации]],ПЛАН_все!B:W,7,0)</f>
        <v>0</v>
      </c>
      <c r="J40" s="66">
        <f>SUMIFS('все ответы'!$AF:$AF,'все ответы'!$B:$B,$B40,'все ответы'!$E:$E,I$2)</f>
        <v>0</v>
      </c>
      <c r="K40" s="64">
        <f>VLOOKUP(Table4[[#This Row],[Название организации]],ПЛАН_все!B:W,8,0)</f>
        <v>0</v>
      </c>
      <c r="L40" s="66">
        <f>SUMIFS('все ответы'!$AF:$AF,'все ответы'!$B:$B,$B40,'все ответы'!$E:$E,K$2)</f>
        <v>0</v>
      </c>
      <c r="M40" s="64">
        <f>VLOOKUP(Table4[[#This Row],[Название организации]],ПЛАН_все!B:W,9,0)</f>
        <v>0</v>
      </c>
      <c r="N40" s="66">
        <f>SUMIFS('все ответы'!$AF:$AF,'все ответы'!$B:$B,$B40,'все ответы'!$E:$E,M$2)</f>
        <v>0</v>
      </c>
      <c r="O40" s="64">
        <f>VLOOKUP(Table4[[#This Row],[Название организации]],ПЛАН_все!B:W,10,0)</f>
        <v>0</v>
      </c>
      <c r="P40" s="66">
        <f>SUMIFS('все ответы'!$AF:$AF,'все ответы'!$B:$B,$B40,'все ответы'!$E:$E,O$2)</f>
        <v>0</v>
      </c>
      <c r="Q40" s="64">
        <f>VLOOKUP(Table4[[#This Row],[Название организации]],ПЛАН_все!B:W,11,0)</f>
        <v>5</v>
      </c>
      <c r="R40" s="66">
        <f>SUMIFS('все ответы'!$AF:$AF,'все ответы'!$B:$B,$B40,'все ответы'!$E:$E,Q$2)</f>
        <v>0</v>
      </c>
      <c r="S40" s="64">
        <f>VLOOKUP(Table4[[#This Row],[Название организации]],ПЛАН_все!B:W,12,0)</f>
        <v>5</v>
      </c>
      <c r="T40" s="66">
        <f>SUMIFS('все ответы'!$AF:$AF,'все ответы'!$B:$B,$B40,'все ответы'!$E:$E,S$2)</f>
        <v>0</v>
      </c>
      <c r="U40" s="64">
        <f>VLOOKUP(Table4[[#This Row],[Название организации]],ПЛАН_все!B:W,13,0)</f>
        <v>2</v>
      </c>
      <c r="V40" s="66">
        <f>SUMIFS('все ответы'!$AF:$AF,'все ответы'!$B:$B,$B40,'все ответы'!$E:$E,U$2)</f>
        <v>0</v>
      </c>
      <c r="W40" s="64">
        <f>VLOOKUP(Table4[[#This Row],[Название организации]],ПЛАН_все!B:W,14,0)</f>
        <v>5</v>
      </c>
      <c r="X40" s="66">
        <f>SUMIFS('все ответы'!$AF:$AF,'все ответы'!$B:$B,$B40,'все ответы'!$E:$E,W$2)</f>
        <v>0</v>
      </c>
      <c r="Y40" s="64">
        <f>VLOOKUP(Table4[[#This Row],[Название организации]],ПЛАН_все!B:W,15,0)</f>
        <v>5</v>
      </c>
      <c r="Z40" s="66">
        <f>SUMIFS('все ответы'!$AF:$AF,'все ответы'!$B:$B,$B40,'все ответы'!$E:$E,Y$2)</f>
        <v>0</v>
      </c>
      <c r="AA40" s="64">
        <f>VLOOKUP(Table4[[#This Row],[Название организации]],ПЛАН_все!B:W,16,0)</f>
        <v>2</v>
      </c>
      <c r="AB40" s="66">
        <f>SUMIFS('все ответы'!$AF:$AF,'все ответы'!$B:$B,$B40,'все ответы'!$E:$E,AA$2)</f>
        <v>0</v>
      </c>
      <c r="AC40" s="64">
        <f>VLOOKUP(Table4[[#This Row],[Название организации]],ПЛАН_все!B:W,17,0)</f>
        <v>50</v>
      </c>
      <c r="AD40" s="66">
        <f>SUMIFS('все ответы'!$AF:$AF,'все ответы'!$B:$B,$B40,'все ответы'!$E:$E,AC$2)</f>
        <v>0</v>
      </c>
      <c r="AE40" s="64">
        <f>VLOOKUP(Table4[[#This Row],[Название организации]],ПЛАН_все!B:W,18,0)</f>
        <v>40</v>
      </c>
      <c r="AF40" s="66">
        <f>SUMIFS('все ответы'!$AF:$AF,'все ответы'!$B:$B,$B40,'все ответы'!$E:$E,AE$2)</f>
        <v>0</v>
      </c>
      <c r="AG40" s="64">
        <f>VLOOKUP(Table4[[#This Row],[Название организации]],ПЛАН_все!B:W,19,0)</f>
        <v>0</v>
      </c>
      <c r="AH40" s="66">
        <f>SUMIFS('все ответы'!$AF:$AF,'все ответы'!$B:$B,$B40,'все ответы'!$E:$E,AG$2)</f>
        <v>0</v>
      </c>
      <c r="AI40" s="64">
        <f>VLOOKUP(Table4[[#This Row],[Название организации]],ПЛАН_все!B:W,20,0)</f>
        <v>40</v>
      </c>
      <c r="AJ40" s="66">
        <f>SUMIFS('все ответы'!$AF:$AF,'все ответы'!$B:$B,$B40,'все ответы'!$E:$E,AI$2)</f>
        <v>0</v>
      </c>
      <c r="AK40" s="64">
        <f>VLOOKUP(Table4[[#This Row],[Название организации]],ПЛАН_все!B:W,21,0)</f>
        <v>0</v>
      </c>
      <c r="AL40" s="66">
        <f>SUMIFS('все ответы'!$AF:$AF,'все ответы'!$B:$B,$B40,'все ответы'!$E:$E,AK$2)</f>
        <v>0</v>
      </c>
      <c r="AM40" s="64">
        <f>VLOOKUP(Table4[[#This Row],[Название организации]],ПЛАН_все!B:W,22,0)</f>
        <v>30</v>
      </c>
      <c r="AN40" s="66">
        <f>SUMIFS('все ответы'!$AF:$AF,'все ответы'!$B:$B,$B40,'все ответы'!$E:$E,AM$2)</f>
        <v>0</v>
      </c>
    </row>
    <row r="41" spans="1:40" ht="33.75" x14ac:dyDescent="0.25">
      <c r="A41" s="14">
        <v>36</v>
      </c>
      <c r="B41" s="15" t="s">
        <v>132</v>
      </c>
      <c r="C41" s="64">
        <f>VLOOKUP(Table4[[#This Row],[Название организации]],ПЛАН_все!B:W,4,0)</f>
        <v>0</v>
      </c>
      <c r="D41" s="66">
        <f>SUMIFS('все ответы'!$AF:$AF,'все ответы'!$B:$B,$B41,'все ответы'!$E:$E,C$2)</f>
        <v>0</v>
      </c>
      <c r="E41" s="64">
        <f>VLOOKUP(Table4[[#This Row],[Название организации]],ПЛАН_все!B:W,5,0)</f>
        <v>0</v>
      </c>
      <c r="F41" s="66">
        <f>SUMIFS('все ответы'!$AF:$AF,'все ответы'!$B:$B,$B41,'все ответы'!$E:$E,E$2)</f>
        <v>0</v>
      </c>
      <c r="G41" s="64">
        <f>VLOOKUP(Table4[[#This Row],[Название организации]],ПЛАН_все!B:W,6,0)</f>
        <v>0</v>
      </c>
      <c r="H41" s="66">
        <f>SUMIFS('все ответы'!$AF:$AF,'все ответы'!$B:$B,$B41,'все ответы'!$E:$E,G$2)</f>
        <v>0</v>
      </c>
      <c r="I41" s="64">
        <f>VLOOKUP(Table4[[#This Row],[Название организации]],ПЛАН_все!B:W,7,0)</f>
        <v>0</v>
      </c>
      <c r="J41" s="66">
        <f>SUMIFS('все ответы'!$AF:$AF,'все ответы'!$B:$B,$B41,'все ответы'!$E:$E,I$2)</f>
        <v>0</v>
      </c>
      <c r="K41" s="64">
        <f>VLOOKUP(Table4[[#This Row],[Название организации]],ПЛАН_все!B:W,8,0)</f>
        <v>0</v>
      </c>
      <c r="L41" s="66">
        <f>SUMIFS('все ответы'!$AF:$AF,'все ответы'!$B:$B,$B41,'все ответы'!$E:$E,K$2)</f>
        <v>0</v>
      </c>
      <c r="M41" s="64">
        <f>VLOOKUP(Table4[[#This Row],[Название организации]],ПЛАН_все!B:W,9,0)</f>
        <v>0</v>
      </c>
      <c r="N41" s="66">
        <f>SUMIFS('все ответы'!$AF:$AF,'все ответы'!$B:$B,$B41,'все ответы'!$E:$E,M$2)</f>
        <v>0</v>
      </c>
      <c r="O41" s="64">
        <f>VLOOKUP(Table4[[#This Row],[Название организации]],ПЛАН_все!B:W,10,0)</f>
        <v>0</v>
      </c>
      <c r="P41" s="66">
        <f>SUMIFS('все ответы'!$AF:$AF,'все ответы'!$B:$B,$B41,'все ответы'!$E:$E,O$2)</f>
        <v>0</v>
      </c>
      <c r="Q41" s="64">
        <f>VLOOKUP(Table4[[#This Row],[Название организации]],ПЛАН_все!B:W,11,0)</f>
        <v>0</v>
      </c>
      <c r="R41" s="66">
        <f>SUMIFS('все ответы'!$AF:$AF,'все ответы'!$B:$B,$B41,'все ответы'!$E:$E,Q$2)</f>
        <v>0</v>
      </c>
      <c r="S41" s="64">
        <f>VLOOKUP(Table4[[#This Row],[Название организации]],ПЛАН_все!B:W,12,0)</f>
        <v>0</v>
      </c>
      <c r="T41" s="66">
        <f>SUMIFS('все ответы'!$AF:$AF,'все ответы'!$B:$B,$B41,'все ответы'!$E:$E,S$2)</f>
        <v>0</v>
      </c>
      <c r="U41" s="64">
        <f>VLOOKUP(Table4[[#This Row],[Название организации]],ПЛАН_все!B:W,13,0)</f>
        <v>0</v>
      </c>
      <c r="V41" s="66">
        <f>SUMIFS('все ответы'!$AF:$AF,'все ответы'!$B:$B,$B41,'все ответы'!$E:$E,U$2)</f>
        <v>0</v>
      </c>
      <c r="W41" s="64">
        <f>VLOOKUP(Table4[[#This Row],[Название организации]],ПЛАН_все!B:W,14,0)</f>
        <v>0</v>
      </c>
      <c r="X41" s="66">
        <f>SUMIFS('все ответы'!$AF:$AF,'все ответы'!$B:$B,$B41,'все ответы'!$E:$E,W$2)</f>
        <v>0</v>
      </c>
      <c r="Y41" s="64">
        <f>VLOOKUP(Table4[[#This Row],[Название организации]],ПЛАН_все!B:W,15,0)</f>
        <v>0</v>
      </c>
      <c r="Z41" s="66">
        <f>SUMIFS('все ответы'!$AF:$AF,'все ответы'!$B:$B,$B41,'все ответы'!$E:$E,Y$2)</f>
        <v>0</v>
      </c>
      <c r="AA41" s="64">
        <f>VLOOKUP(Table4[[#This Row],[Название организации]],ПЛАН_все!B:W,16,0)</f>
        <v>0</v>
      </c>
      <c r="AB41" s="66">
        <f>SUMIFS('все ответы'!$AF:$AF,'все ответы'!$B:$B,$B41,'все ответы'!$E:$E,AA$2)</f>
        <v>0</v>
      </c>
      <c r="AC41" s="64">
        <f>VLOOKUP(Table4[[#This Row],[Название организации]],ПЛАН_все!B:W,17,0)</f>
        <v>28</v>
      </c>
      <c r="AD41" s="66">
        <f>SUMIFS('все ответы'!$AF:$AF,'все ответы'!$B:$B,$B41,'все ответы'!$E:$E,AC$2)</f>
        <v>94</v>
      </c>
      <c r="AE41" s="64">
        <f>VLOOKUP(Table4[[#This Row],[Название организации]],ПЛАН_все!B:W,18,0)</f>
        <v>28</v>
      </c>
      <c r="AF41" s="66">
        <f>SUMIFS('все ответы'!$AF:$AF,'все ответы'!$B:$B,$B41,'все ответы'!$E:$E,AE$2)</f>
        <v>94</v>
      </c>
      <c r="AG41" s="64">
        <f>VLOOKUP(Table4[[#This Row],[Название организации]],ПЛАН_все!B:W,19,0)</f>
        <v>28</v>
      </c>
      <c r="AH41" s="66">
        <f>SUMIFS('все ответы'!$AF:$AF,'все ответы'!$B:$B,$B41,'все ответы'!$E:$E,AG$2)</f>
        <v>94</v>
      </c>
      <c r="AI41" s="64">
        <f>VLOOKUP(Table4[[#This Row],[Название организации]],ПЛАН_все!B:W,20,0)</f>
        <v>28</v>
      </c>
      <c r="AJ41" s="66">
        <f>SUMIFS('все ответы'!$AF:$AF,'все ответы'!$B:$B,$B41,'все ответы'!$E:$E,AI$2)</f>
        <v>94</v>
      </c>
      <c r="AK41" s="64">
        <f>VLOOKUP(Table4[[#This Row],[Название организации]],ПЛАН_все!B:W,21,0)</f>
        <v>0</v>
      </c>
      <c r="AL41" s="66">
        <f>SUMIFS('все ответы'!$AF:$AF,'все ответы'!$B:$B,$B41,'все ответы'!$E:$E,AK$2)</f>
        <v>0</v>
      </c>
      <c r="AM41" s="64">
        <f>VLOOKUP(Table4[[#This Row],[Название организации]],ПЛАН_все!B:W,22,0)</f>
        <v>18</v>
      </c>
      <c r="AN41" s="66">
        <f>SUMIFS('все ответы'!$AF:$AF,'все ответы'!$B:$B,$B41,'все ответы'!$E:$E,AM$2)</f>
        <v>46</v>
      </c>
    </row>
    <row r="42" spans="1:40" ht="22.5" x14ac:dyDescent="0.25">
      <c r="A42" s="14">
        <v>37</v>
      </c>
      <c r="B42" s="15" t="s">
        <v>133</v>
      </c>
      <c r="C42" s="64">
        <f>VLOOKUP(Table4[[#This Row],[Название организации]],ПЛАН_все!B:W,4,0)</f>
        <v>0</v>
      </c>
      <c r="D42" s="66">
        <f>SUMIFS('все ответы'!$AF:$AF,'все ответы'!$B:$B,$B42,'все ответы'!$E:$E,C$2)</f>
        <v>0</v>
      </c>
      <c r="E42" s="64">
        <f>VLOOKUP(Table4[[#This Row],[Название организации]],ПЛАН_все!B:W,5,0)</f>
        <v>0</v>
      </c>
      <c r="F42" s="66">
        <f>SUMIFS('все ответы'!$AF:$AF,'все ответы'!$B:$B,$B42,'все ответы'!$E:$E,E$2)</f>
        <v>0</v>
      </c>
      <c r="G42" s="64">
        <f>VLOOKUP(Table4[[#This Row],[Название организации]],ПЛАН_все!B:W,6,0)</f>
        <v>0</v>
      </c>
      <c r="H42" s="66">
        <f>SUMIFS('все ответы'!$AF:$AF,'все ответы'!$B:$B,$B42,'все ответы'!$E:$E,G$2)</f>
        <v>0</v>
      </c>
      <c r="I42" s="64">
        <f>VLOOKUP(Table4[[#This Row],[Название организации]],ПЛАН_все!B:W,7,0)</f>
        <v>0</v>
      </c>
      <c r="J42" s="66">
        <f>SUMIFS('все ответы'!$AF:$AF,'все ответы'!$B:$B,$B42,'все ответы'!$E:$E,I$2)</f>
        <v>0</v>
      </c>
      <c r="K42" s="64">
        <f>VLOOKUP(Table4[[#This Row],[Название организации]],ПЛАН_все!B:W,8,0)</f>
        <v>0</v>
      </c>
      <c r="L42" s="66">
        <f>SUMIFS('все ответы'!$AF:$AF,'все ответы'!$B:$B,$B42,'все ответы'!$E:$E,K$2)</f>
        <v>0</v>
      </c>
      <c r="M42" s="64">
        <f>VLOOKUP(Table4[[#This Row],[Название организации]],ПЛАН_все!B:W,9,0)</f>
        <v>0</v>
      </c>
      <c r="N42" s="66">
        <f>SUMIFS('все ответы'!$AF:$AF,'все ответы'!$B:$B,$B42,'все ответы'!$E:$E,M$2)</f>
        <v>0</v>
      </c>
      <c r="O42" s="64">
        <f>VLOOKUP(Table4[[#This Row],[Название организации]],ПЛАН_все!B:W,10,0)</f>
        <v>0</v>
      </c>
      <c r="P42" s="66">
        <f>SUMIFS('все ответы'!$AF:$AF,'все ответы'!$B:$B,$B42,'все ответы'!$E:$E,O$2)</f>
        <v>0</v>
      </c>
      <c r="Q42" s="64">
        <f>VLOOKUP(Table4[[#This Row],[Название организации]],ПЛАН_все!B:W,11,0)</f>
        <v>22</v>
      </c>
      <c r="R42" s="66">
        <f>SUMIFS('все ответы'!$AF:$AF,'все ответы'!$B:$B,$B42,'все ответы'!$E:$E,Q$2)</f>
        <v>17</v>
      </c>
      <c r="S42" s="64">
        <f>VLOOKUP(Table4[[#This Row],[Название организации]],ПЛАН_все!B:W,12,0)</f>
        <v>0</v>
      </c>
      <c r="T42" s="66">
        <f>SUMIFS('все ответы'!$AF:$AF,'все ответы'!$B:$B,$B42,'все ответы'!$E:$E,S$2)</f>
        <v>0</v>
      </c>
      <c r="U42" s="64">
        <f>VLOOKUP(Table4[[#This Row],[Название организации]],ПЛАН_все!B:W,13,0)</f>
        <v>22</v>
      </c>
      <c r="V42" s="66">
        <f>SUMIFS('все ответы'!$AF:$AF,'все ответы'!$B:$B,$B42,'все ответы'!$E:$E,U$2)</f>
        <v>17</v>
      </c>
      <c r="W42" s="64">
        <f>VLOOKUP(Table4[[#This Row],[Название организации]],ПЛАН_все!B:W,14,0)</f>
        <v>0</v>
      </c>
      <c r="X42" s="66">
        <f>SUMIFS('все ответы'!$AF:$AF,'все ответы'!$B:$B,$B42,'все ответы'!$E:$E,W$2)</f>
        <v>0</v>
      </c>
      <c r="Y42" s="64">
        <f>VLOOKUP(Table4[[#This Row],[Название организации]],ПЛАН_все!B:W,15,0)</f>
        <v>0</v>
      </c>
      <c r="Z42" s="66">
        <f>SUMIFS('все ответы'!$AF:$AF,'все ответы'!$B:$B,$B42,'все ответы'!$E:$E,Y$2)</f>
        <v>0</v>
      </c>
      <c r="AA42" s="64">
        <f>VLOOKUP(Table4[[#This Row],[Название организации]],ПЛАН_все!B:W,16,0)</f>
        <v>0</v>
      </c>
      <c r="AB42" s="66">
        <f>SUMIFS('все ответы'!$AF:$AF,'все ответы'!$B:$B,$B42,'все ответы'!$E:$E,AA$2)</f>
        <v>0</v>
      </c>
      <c r="AC42" s="64">
        <f>VLOOKUP(Table4[[#This Row],[Название организации]],ПЛАН_все!B:W,17,0)</f>
        <v>22</v>
      </c>
      <c r="AD42" s="66">
        <f>SUMIFS('все ответы'!$AF:$AF,'все ответы'!$B:$B,$B42,'все ответы'!$E:$E,AC$2)</f>
        <v>17</v>
      </c>
      <c r="AE42" s="64">
        <f>VLOOKUP(Table4[[#This Row],[Название организации]],ПЛАН_все!B:W,18,0)</f>
        <v>0</v>
      </c>
      <c r="AF42" s="66">
        <f>SUMIFS('все ответы'!$AF:$AF,'все ответы'!$B:$B,$B42,'все ответы'!$E:$E,AE$2)</f>
        <v>0</v>
      </c>
      <c r="AG42" s="64">
        <f>VLOOKUP(Table4[[#This Row],[Название организации]],ПЛАН_все!B:W,19,0)</f>
        <v>0</v>
      </c>
      <c r="AH42" s="66">
        <f>SUMIFS('все ответы'!$AF:$AF,'все ответы'!$B:$B,$B42,'все ответы'!$E:$E,AG$2)</f>
        <v>0</v>
      </c>
      <c r="AI42" s="64">
        <f>VLOOKUP(Table4[[#This Row],[Название организации]],ПЛАН_все!B:W,20,0)</f>
        <v>22</v>
      </c>
      <c r="AJ42" s="66">
        <f>SUMIFS('все ответы'!$AF:$AF,'все ответы'!$B:$B,$B42,'все ответы'!$E:$E,AI$2)</f>
        <v>17</v>
      </c>
      <c r="AK42" s="64">
        <f>VLOOKUP(Table4[[#This Row],[Название организации]],ПЛАН_все!B:W,21,0)</f>
        <v>22</v>
      </c>
      <c r="AL42" s="66">
        <f>SUMIFS('все ответы'!$AF:$AF,'все ответы'!$B:$B,$B42,'все ответы'!$E:$E,AK$2)</f>
        <v>17</v>
      </c>
      <c r="AM42" s="64">
        <f>VLOOKUP(Table4[[#This Row],[Название организации]],ПЛАН_все!B:W,22,0)</f>
        <v>0</v>
      </c>
      <c r="AN42" s="66">
        <f>SUMIFS('все ответы'!$AF:$AF,'все ответы'!$B:$B,$B42,'все ответы'!$E:$E,AM$2)</f>
        <v>0</v>
      </c>
    </row>
    <row r="43" spans="1:40" ht="33.75" x14ac:dyDescent="0.25">
      <c r="A43" s="14">
        <v>38</v>
      </c>
      <c r="B43" s="15" t="s">
        <v>125</v>
      </c>
      <c r="C43" s="64">
        <f>VLOOKUP(Table4[[#This Row],[Название организации]],ПЛАН_все!B:W,4,0)</f>
        <v>0</v>
      </c>
      <c r="D43" s="66">
        <f>SUMIFS('все ответы'!$AF:$AF,'все ответы'!$B:$B,$B43,'все ответы'!$E:$E,C$2)</f>
        <v>0</v>
      </c>
      <c r="E43" s="64">
        <f>VLOOKUP(Table4[[#This Row],[Название организации]],ПЛАН_все!B:W,5,0)</f>
        <v>0</v>
      </c>
      <c r="F43" s="66">
        <f>SUMIFS('все ответы'!$AF:$AF,'все ответы'!$B:$B,$B43,'все ответы'!$E:$E,E$2)</f>
        <v>0</v>
      </c>
      <c r="G43" s="64">
        <f>VLOOKUP(Table4[[#This Row],[Название организации]],ПЛАН_все!B:W,6,0)</f>
        <v>0</v>
      </c>
      <c r="H43" s="66">
        <f>SUMIFS('все ответы'!$AF:$AF,'все ответы'!$B:$B,$B43,'все ответы'!$E:$E,G$2)</f>
        <v>0</v>
      </c>
      <c r="I43" s="64">
        <f>VLOOKUP(Table4[[#This Row],[Название организации]],ПЛАН_все!B:W,7,0)</f>
        <v>0</v>
      </c>
      <c r="J43" s="66">
        <f>SUMIFS('все ответы'!$AF:$AF,'все ответы'!$B:$B,$B43,'все ответы'!$E:$E,I$2)</f>
        <v>0</v>
      </c>
      <c r="K43" s="64">
        <f>VLOOKUP(Table4[[#This Row],[Название организации]],ПЛАН_все!B:W,8,0)</f>
        <v>3</v>
      </c>
      <c r="L43" s="66">
        <f>SUMIFS('все ответы'!$AF:$AF,'все ответы'!$B:$B,$B43,'все ответы'!$E:$E,K$2)</f>
        <v>0</v>
      </c>
      <c r="M43" s="64">
        <f>VLOOKUP(Table4[[#This Row],[Название организации]],ПЛАН_все!B:W,9,0)</f>
        <v>0</v>
      </c>
      <c r="N43" s="66">
        <f>SUMIFS('все ответы'!$AF:$AF,'все ответы'!$B:$B,$B43,'все ответы'!$E:$E,M$2)</f>
        <v>0</v>
      </c>
      <c r="O43" s="64">
        <f>VLOOKUP(Table4[[#This Row],[Название организации]],ПЛАН_все!B:W,10,0)</f>
        <v>0</v>
      </c>
      <c r="P43" s="66">
        <f>SUMIFS('все ответы'!$AF:$AF,'все ответы'!$B:$B,$B43,'все ответы'!$E:$E,O$2)</f>
        <v>0</v>
      </c>
      <c r="Q43" s="64">
        <f>VLOOKUP(Table4[[#This Row],[Название организации]],ПЛАН_все!B:W,11,0)</f>
        <v>30</v>
      </c>
      <c r="R43" s="66">
        <f>SUMIFS('все ответы'!$AF:$AF,'все ответы'!$B:$B,$B43,'все ответы'!$E:$E,Q$2)</f>
        <v>11</v>
      </c>
      <c r="S43" s="64">
        <f>VLOOKUP(Table4[[#This Row],[Название организации]],ПЛАН_все!B:W,12,0)</f>
        <v>0</v>
      </c>
      <c r="T43" s="66">
        <f>SUMIFS('все ответы'!$AF:$AF,'все ответы'!$B:$B,$B43,'все ответы'!$E:$E,S$2)</f>
        <v>0</v>
      </c>
      <c r="U43" s="64">
        <f>VLOOKUP(Table4[[#This Row],[Название организации]],ПЛАН_все!B:W,13,0)</f>
        <v>0</v>
      </c>
      <c r="V43" s="66">
        <f>SUMIFS('все ответы'!$AF:$AF,'все ответы'!$B:$B,$B43,'все ответы'!$E:$E,U$2)</f>
        <v>0</v>
      </c>
      <c r="W43" s="64">
        <f>VLOOKUP(Table4[[#This Row],[Название организации]],ПЛАН_все!B:W,14,0)</f>
        <v>0</v>
      </c>
      <c r="X43" s="66">
        <f>SUMIFS('все ответы'!$AF:$AF,'все ответы'!$B:$B,$B43,'все ответы'!$E:$E,W$2)</f>
        <v>0</v>
      </c>
      <c r="Y43" s="64">
        <f>VLOOKUP(Table4[[#This Row],[Название организации]],ПЛАН_все!B:W,15,0)</f>
        <v>0</v>
      </c>
      <c r="Z43" s="66">
        <f>SUMIFS('все ответы'!$AF:$AF,'все ответы'!$B:$B,$B43,'все ответы'!$E:$E,Y$2)</f>
        <v>0</v>
      </c>
      <c r="AA43" s="64">
        <f>VLOOKUP(Table4[[#This Row],[Название организации]],ПЛАН_все!B:W,16,0)</f>
        <v>0</v>
      </c>
      <c r="AB43" s="66">
        <f>SUMIFS('все ответы'!$AF:$AF,'все ответы'!$B:$B,$B43,'все ответы'!$E:$E,AA$2)</f>
        <v>0</v>
      </c>
      <c r="AC43" s="64">
        <f>VLOOKUP(Table4[[#This Row],[Название организации]],ПЛАН_все!B:W,17,0)</f>
        <v>40</v>
      </c>
      <c r="AD43" s="66">
        <f>SUMIFS('все ответы'!$AF:$AF,'все ответы'!$B:$B,$B43,'все ответы'!$E:$E,AC$2)</f>
        <v>12</v>
      </c>
      <c r="AE43" s="64">
        <f>VLOOKUP(Table4[[#This Row],[Название организации]],ПЛАН_все!B:W,18,0)</f>
        <v>20</v>
      </c>
      <c r="AF43" s="66">
        <f>SUMIFS('все ответы'!$AF:$AF,'все ответы'!$B:$B,$B43,'все ответы'!$E:$E,AE$2)</f>
        <v>0</v>
      </c>
      <c r="AG43" s="64">
        <f>VLOOKUP(Table4[[#This Row],[Название организации]],ПЛАН_все!B:W,19,0)</f>
        <v>0</v>
      </c>
      <c r="AH43" s="66">
        <f>SUMIFS('все ответы'!$AF:$AF,'все ответы'!$B:$B,$B43,'все ответы'!$E:$E,AG$2)</f>
        <v>0</v>
      </c>
      <c r="AI43" s="64">
        <f>VLOOKUP(Table4[[#This Row],[Название организации]],ПЛАН_все!B:W,20,0)</f>
        <v>0</v>
      </c>
      <c r="AJ43" s="66">
        <f>SUMIFS('все ответы'!$AF:$AF,'все ответы'!$B:$B,$B43,'все ответы'!$E:$E,AI$2)</f>
        <v>0</v>
      </c>
      <c r="AK43" s="64">
        <f>VLOOKUP(Table4[[#This Row],[Название организации]],ПЛАН_все!B:W,21,0)</f>
        <v>20</v>
      </c>
      <c r="AL43" s="66">
        <f>SUMIFS('все ответы'!$AF:$AF,'все ответы'!$B:$B,$B43,'все ответы'!$E:$E,AK$2)</f>
        <v>0</v>
      </c>
      <c r="AM43" s="64">
        <f>VLOOKUP(Table4[[#This Row],[Название организации]],ПЛАН_все!B:W,22,0)</f>
        <v>0</v>
      </c>
      <c r="AN43" s="66">
        <f>SUMIFS('все ответы'!$AF:$AF,'все ответы'!$B:$B,$B43,'все ответы'!$E:$E,AM$2)</f>
        <v>0</v>
      </c>
    </row>
    <row r="44" spans="1:40" ht="22.5" x14ac:dyDescent="0.25">
      <c r="A44" s="14">
        <v>39</v>
      </c>
      <c r="B44" s="15" t="s">
        <v>126</v>
      </c>
      <c r="C44" s="64">
        <f>VLOOKUP(Table4[[#This Row],[Название организации]],ПЛАН_все!B:W,4,0)</f>
        <v>10</v>
      </c>
      <c r="D44" s="66">
        <f>SUMIFS('все ответы'!$AF:$AF,'все ответы'!$B:$B,$B44,'все ответы'!$E:$E,C$2)</f>
        <v>5</v>
      </c>
      <c r="E44" s="64">
        <f>VLOOKUP(Table4[[#This Row],[Название организации]],ПЛАН_все!B:W,5,0)</f>
        <v>10</v>
      </c>
      <c r="F44" s="66">
        <f>SUMIFS('все ответы'!$AF:$AF,'все ответы'!$B:$B,$B44,'все ответы'!$E:$E,E$2)</f>
        <v>3</v>
      </c>
      <c r="G44" s="64">
        <f>VLOOKUP(Table4[[#This Row],[Название организации]],ПЛАН_все!B:W,6,0)</f>
        <v>0</v>
      </c>
      <c r="H44" s="66">
        <f>SUMIFS('все ответы'!$AF:$AF,'все ответы'!$B:$B,$B44,'все ответы'!$E:$E,G$2)</f>
        <v>2</v>
      </c>
      <c r="I44" s="64">
        <f>VLOOKUP(Table4[[#This Row],[Название организации]],ПЛАН_все!B:W,7,0)</f>
        <v>10</v>
      </c>
      <c r="J44" s="66">
        <f>SUMIFS('все ответы'!$AF:$AF,'все ответы'!$B:$B,$B44,'все ответы'!$E:$E,I$2)</f>
        <v>4</v>
      </c>
      <c r="K44" s="64">
        <f>VLOOKUP(Table4[[#This Row],[Название организации]],ПЛАН_все!B:W,8,0)</f>
        <v>0</v>
      </c>
      <c r="L44" s="66">
        <f>SUMIFS('все ответы'!$AF:$AF,'все ответы'!$B:$B,$B44,'все ответы'!$E:$E,K$2)</f>
        <v>0</v>
      </c>
      <c r="M44" s="64">
        <f>VLOOKUP(Table4[[#This Row],[Название организации]],ПЛАН_все!B:W,9,0)</f>
        <v>0</v>
      </c>
      <c r="N44" s="66">
        <f>SUMIFS('все ответы'!$AF:$AF,'все ответы'!$B:$B,$B44,'все ответы'!$E:$E,M$2)</f>
        <v>0</v>
      </c>
      <c r="O44" s="64">
        <f>VLOOKUP(Table4[[#This Row],[Название организации]],ПЛАН_все!B:W,10,0)</f>
        <v>0</v>
      </c>
      <c r="P44" s="66">
        <f>SUMIFS('все ответы'!$AF:$AF,'все ответы'!$B:$B,$B44,'все ответы'!$E:$E,O$2)</f>
        <v>0</v>
      </c>
      <c r="Q44" s="64">
        <f>VLOOKUP(Table4[[#This Row],[Название организации]],ПЛАН_все!B:W,11,0)</f>
        <v>0</v>
      </c>
      <c r="R44" s="66">
        <f>SUMIFS('все ответы'!$AF:$AF,'все ответы'!$B:$B,$B44,'все ответы'!$E:$E,Q$2)</f>
        <v>0</v>
      </c>
      <c r="S44" s="64">
        <f>VLOOKUP(Table4[[#This Row],[Название организации]],ПЛАН_все!B:W,12,0)</f>
        <v>0</v>
      </c>
      <c r="T44" s="66">
        <f>SUMIFS('все ответы'!$AF:$AF,'все ответы'!$B:$B,$B44,'все ответы'!$E:$E,S$2)</f>
        <v>0</v>
      </c>
      <c r="U44" s="64">
        <f>VLOOKUP(Table4[[#This Row],[Название организации]],ПЛАН_все!B:W,13,0)</f>
        <v>0</v>
      </c>
      <c r="V44" s="66">
        <f>SUMIFS('все ответы'!$AF:$AF,'все ответы'!$B:$B,$B44,'все ответы'!$E:$E,U$2)</f>
        <v>0</v>
      </c>
      <c r="W44" s="64">
        <f>VLOOKUP(Table4[[#This Row],[Название организации]],ПЛАН_все!B:W,14,0)</f>
        <v>0</v>
      </c>
      <c r="X44" s="66">
        <f>SUMIFS('все ответы'!$AF:$AF,'все ответы'!$B:$B,$B44,'все ответы'!$E:$E,W$2)</f>
        <v>0</v>
      </c>
      <c r="Y44" s="64">
        <f>VLOOKUP(Table4[[#This Row],[Название организации]],ПЛАН_все!B:W,15,0)</f>
        <v>0</v>
      </c>
      <c r="Z44" s="66">
        <f>SUMIFS('все ответы'!$AF:$AF,'все ответы'!$B:$B,$B44,'все ответы'!$E:$E,Y$2)</f>
        <v>0</v>
      </c>
      <c r="AA44" s="64">
        <f>VLOOKUP(Table4[[#This Row],[Название организации]],ПЛАН_все!B:W,16,0)</f>
        <v>0</v>
      </c>
      <c r="AB44" s="66">
        <f>SUMIFS('все ответы'!$AF:$AF,'все ответы'!$B:$B,$B44,'все ответы'!$E:$E,AA$2)</f>
        <v>0</v>
      </c>
      <c r="AC44" s="64">
        <f>VLOOKUP(Table4[[#This Row],[Название организации]],ПЛАН_все!B:W,17,0)</f>
        <v>10</v>
      </c>
      <c r="AD44" s="66">
        <f>SUMIFS('все ответы'!$AF:$AF,'все ответы'!$B:$B,$B44,'все ответы'!$E:$E,AC$2)</f>
        <v>0</v>
      </c>
      <c r="AE44" s="64">
        <f>VLOOKUP(Table4[[#This Row],[Название организации]],ПЛАН_все!B:W,18,0)</f>
        <v>5</v>
      </c>
      <c r="AF44" s="66">
        <f>SUMIFS('все ответы'!$AF:$AF,'все ответы'!$B:$B,$B44,'все ответы'!$E:$E,AE$2)</f>
        <v>0</v>
      </c>
      <c r="AG44" s="64">
        <f>VLOOKUP(Table4[[#This Row],[Название организации]],ПЛАН_все!B:W,19,0)</f>
        <v>0</v>
      </c>
      <c r="AH44" s="66">
        <f>SUMIFS('все ответы'!$AF:$AF,'все ответы'!$B:$B,$B44,'все ответы'!$E:$E,AG$2)</f>
        <v>0</v>
      </c>
      <c r="AI44" s="64">
        <f>VLOOKUP(Table4[[#This Row],[Название организации]],ПЛАН_все!B:W,20,0)</f>
        <v>5</v>
      </c>
      <c r="AJ44" s="66">
        <f>SUMIFS('все ответы'!$AF:$AF,'все ответы'!$B:$B,$B44,'все ответы'!$E:$E,AI$2)</f>
        <v>0</v>
      </c>
      <c r="AK44" s="64">
        <f>VLOOKUP(Table4[[#This Row],[Название организации]],ПЛАН_все!B:W,21,0)</f>
        <v>0</v>
      </c>
      <c r="AL44" s="66">
        <f>SUMIFS('все ответы'!$AF:$AF,'все ответы'!$B:$B,$B44,'все ответы'!$E:$E,AK$2)</f>
        <v>0</v>
      </c>
      <c r="AM44" s="64">
        <f>VLOOKUP(Table4[[#This Row],[Название организации]],ПЛАН_все!B:W,22,0)</f>
        <v>0</v>
      </c>
      <c r="AN44" s="66">
        <f>SUMIFS('все ответы'!$AF:$AF,'все ответы'!$B:$B,$B44,'все ответы'!$E:$E,AM$2)</f>
        <v>0</v>
      </c>
    </row>
    <row r="45" spans="1:40" ht="22.5" x14ac:dyDescent="0.25">
      <c r="A45" s="14">
        <v>40</v>
      </c>
      <c r="B45" s="24" t="s">
        <v>427</v>
      </c>
      <c r="C45" s="64">
        <f>VLOOKUP(Table4[[#This Row],[Название организации]],ПЛАН_все!B:W,4,0)</f>
        <v>0</v>
      </c>
      <c r="D45" s="65">
        <f>SUMIFS('все ответы'!$AF:$AF,'все ответы'!$B:$B,$B45,'все ответы'!$E:$E,C$2)</f>
        <v>0</v>
      </c>
      <c r="E45" s="64">
        <f>VLOOKUP(Table4[[#This Row],[Название организации]],ПЛАН_все!B:W,5,0)</f>
        <v>0</v>
      </c>
      <c r="F45" s="65">
        <f>SUMIFS('все ответы'!$AF:$AF,'все ответы'!$B:$B,$B45,'все ответы'!$E:$E,E$2)</f>
        <v>0</v>
      </c>
      <c r="G45" s="64">
        <f>VLOOKUP(Table4[[#This Row],[Название организации]],ПЛАН_все!B:W,6,0)</f>
        <v>0</v>
      </c>
      <c r="H45" s="65">
        <f>SUMIFS('все ответы'!$AF:$AF,'все ответы'!$B:$B,$B45,'все ответы'!$E:$E,G$2)</f>
        <v>0</v>
      </c>
      <c r="I45" s="64">
        <f>VLOOKUP(Table4[[#This Row],[Название организации]],ПЛАН_все!B:W,7,0)</f>
        <v>0</v>
      </c>
      <c r="J45" s="68">
        <f>SUMIFS('все ответы'!$AF:$AF,'все ответы'!$B:$B,$B45,'все ответы'!$E:$E,I$2)</f>
        <v>0</v>
      </c>
      <c r="K45" s="64">
        <f>VLOOKUP(Table4[[#This Row],[Название организации]],ПЛАН_все!B:W,8,0)</f>
        <v>0</v>
      </c>
      <c r="L45" s="68">
        <f>SUMIFS('все ответы'!$AF:$AF,'все ответы'!$B:$B,$B45,'все ответы'!$E:$E,K$2)</f>
        <v>0</v>
      </c>
      <c r="M45" s="64">
        <f>VLOOKUP(Table4[[#This Row],[Название организации]],ПЛАН_все!B:W,9,0)</f>
        <v>0</v>
      </c>
      <c r="N45" s="68">
        <f>SUMIFS('все ответы'!$AF:$AF,'все ответы'!$B:$B,$B45,'все ответы'!$E:$E,M$2)</f>
        <v>0</v>
      </c>
      <c r="O45" s="64">
        <f>VLOOKUP(Table4[[#This Row],[Название организации]],ПЛАН_все!B:W,10,0)</f>
        <v>0</v>
      </c>
      <c r="P45" s="68">
        <f>SUMIFS('все ответы'!$AF:$AF,'все ответы'!$B:$B,$B45,'все ответы'!$E:$E,O$2)</f>
        <v>0</v>
      </c>
      <c r="Q45" s="64">
        <f>VLOOKUP(Table4[[#This Row],[Название организации]],ПЛАН_все!B:W,11,0)</f>
        <v>0</v>
      </c>
      <c r="R45" s="68">
        <f>SUMIFS('все ответы'!$AF:$AF,'все ответы'!$B:$B,$B45,'все ответы'!$E:$E,Q$2)</f>
        <v>0</v>
      </c>
      <c r="S45" s="64">
        <f>VLOOKUP(Table4[[#This Row],[Название организации]],ПЛАН_все!B:W,12,0)</f>
        <v>0</v>
      </c>
      <c r="T45" s="68">
        <f>SUMIFS('все ответы'!$AF:$AF,'все ответы'!$B:$B,$B45,'все ответы'!$E:$E,S$2)</f>
        <v>0</v>
      </c>
      <c r="U45" s="64">
        <f>VLOOKUP(Table4[[#This Row],[Название организации]],ПЛАН_все!B:W,13,0)</f>
        <v>0</v>
      </c>
      <c r="V45" s="68">
        <f>SUMIFS('все ответы'!$AF:$AF,'все ответы'!$B:$B,$B45,'все ответы'!$E:$E,U$2)</f>
        <v>0</v>
      </c>
      <c r="W45" s="64">
        <f>VLOOKUP(Table4[[#This Row],[Название организации]],ПЛАН_все!B:W,14,0)</f>
        <v>2</v>
      </c>
      <c r="X45" s="68">
        <f>SUMIFS('все ответы'!$AF:$AF,'все ответы'!$B:$B,$B45,'все ответы'!$E:$E,W$2)</f>
        <v>0</v>
      </c>
      <c r="Y45" s="64">
        <f>VLOOKUP(Table4[[#This Row],[Название организации]],ПЛАН_все!B:W,15,0)</f>
        <v>0</v>
      </c>
      <c r="Z45" s="68">
        <f>SUMIFS('все ответы'!$AF:$AF,'все ответы'!$B:$B,$B45,'все ответы'!$E:$E,Y$2)</f>
        <v>0</v>
      </c>
      <c r="AA45" s="64">
        <f>VLOOKUP(Table4[[#This Row],[Название организации]],ПЛАН_все!B:W,16,0)</f>
        <v>0</v>
      </c>
      <c r="AB45" s="68">
        <f>SUMIFS('все ответы'!$AF:$AF,'все ответы'!$B:$B,$B45,'все ответы'!$E:$E,AA$2)</f>
        <v>0</v>
      </c>
      <c r="AC45" s="64">
        <f>VLOOKUP(Table4[[#This Row],[Название организации]],ПЛАН_все!B:W,17,0)</f>
        <v>48</v>
      </c>
      <c r="AD45" s="68">
        <f>SUMIFS('все ответы'!$AF:$AF,'все ответы'!$B:$B,$B45,'все ответы'!$E:$E,AC$2)</f>
        <v>22</v>
      </c>
      <c r="AE45" s="64">
        <f>VLOOKUP(Table4[[#This Row],[Название организации]],ПЛАН_все!B:W,18,0)</f>
        <v>48</v>
      </c>
      <c r="AF45" s="68">
        <f>SUMIFS('все ответы'!$AF:$AF,'все ответы'!$B:$B,$B45,'все ответы'!$E:$E,AE$2)</f>
        <v>22</v>
      </c>
      <c r="AG45" s="64">
        <f>VLOOKUP(Table4[[#This Row],[Название организации]],ПЛАН_все!B:W,19,0)</f>
        <v>0</v>
      </c>
      <c r="AH45" s="68">
        <f>SUMIFS('все ответы'!$AF:$AF,'все ответы'!$B:$B,$B45,'все ответы'!$E:$E,AG$2)</f>
        <v>0</v>
      </c>
      <c r="AI45" s="64">
        <f>VLOOKUP(Table4[[#This Row],[Название организации]],ПЛАН_все!B:W,20,0)</f>
        <v>48</v>
      </c>
      <c r="AJ45" s="68">
        <f>SUMIFS('все ответы'!$AF:$AF,'все ответы'!$B:$B,$B45,'все ответы'!$E:$E,AI$2)</f>
        <v>22</v>
      </c>
      <c r="AK45" s="64">
        <f>VLOOKUP(Table4[[#This Row],[Название организации]],ПЛАН_все!B:W,21,0)</f>
        <v>48</v>
      </c>
      <c r="AL45" s="68">
        <f>SUMIFS('все ответы'!$AF:$AF,'все ответы'!$B:$B,$B45,'все ответы'!$E:$E,AK$2)</f>
        <v>22</v>
      </c>
      <c r="AM45" s="64">
        <f>VLOOKUP(Table4[[#This Row],[Название организации]],ПЛАН_все!B:W,22,0)</f>
        <v>0</v>
      </c>
      <c r="AN45" s="68">
        <f>SUMIFS('все ответы'!$AF:$AF,'все ответы'!$B:$B,$B45,'все ответы'!$E:$E,AM$2)</f>
        <v>0</v>
      </c>
    </row>
    <row r="46" spans="1:40" ht="33.75" x14ac:dyDescent="0.25">
      <c r="A46" s="14">
        <v>41</v>
      </c>
      <c r="B46" s="24" t="s">
        <v>466</v>
      </c>
      <c r="C46" s="64">
        <f>VLOOKUP(Table4[[#This Row],[Название организации]],ПЛАН_все!B:W,4,0)</f>
        <v>0</v>
      </c>
      <c r="D46" s="65"/>
      <c r="E46" s="64">
        <f>VLOOKUP(Table4[[#This Row],[Название организации]],ПЛАН_все!B:W,5,0)</f>
        <v>0</v>
      </c>
      <c r="F46" s="65"/>
      <c r="G46" s="64">
        <f>VLOOKUP(Table4[[#This Row],[Название организации]],ПЛАН_все!B:W,6,0)</f>
        <v>0</v>
      </c>
      <c r="H46" s="65"/>
      <c r="I46" s="64">
        <f>VLOOKUP(Table4[[#This Row],[Название организации]],ПЛАН_все!B:W,7,0)</f>
        <v>0</v>
      </c>
      <c r="J46" s="68"/>
      <c r="K46" s="64">
        <f>VLOOKUP(Table4[[#This Row],[Название организации]],ПЛАН_все!B:W,8,0)</f>
        <v>0</v>
      </c>
      <c r="L46" s="68"/>
      <c r="M46" s="64">
        <f>VLOOKUP(Table4[[#This Row],[Название организации]],ПЛАН_все!B:W,9,0)</f>
        <v>0</v>
      </c>
      <c r="N46" s="68"/>
      <c r="O46" s="64">
        <f>VLOOKUP(Table4[[#This Row],[Название организации]],ПЛАН_все!B:W,10,0)</f>
        <v>0</v>
      </c>
      <c r="P46" s="65"/>
      <c r="Q46" s="64">
        <f>VLOOKUP(Table4[[#This Row],[Название организации]],ПЛАН_все!B:W,11,0)</f>
        <v>0</v>
      </c>
      <c r="R46" s="68"/>
      <c r="S46" s="64">
        <f>VLOOKUP(Table4[[#This Row],[Название организации]],ПЛАН_все!B:W,12,0)</f>
        <v>0</v>
      </c>
      <c r="T46" s="68"/>
      <c r="U46" s="64">
        <f>VLOOKUP(Table4[[#This Row],[Название организации]],ПЛАН_все!B:W,13,0)</f>
        <v>0</v>
      </c>
      <c r="V46" s="68"/>
      <c r="W46" s="64">
        <f>VLOOKUP(Table4[[#This Row],[Название организации]],ПЛАН_все!B:W,14,0)</f>
        <v>5</v>
      </c>
      <c r="X46" s="68"/>
      <c r="Y46" s="64">
        <f>VLOOKUP(Table4[[#This Row],[Название организации]],ПЛАН_все!B:W,15,0)</f>
        <v>5</v>
      </c>
      <c r="Z46" s="68"/>
      <c r="AA46" s="64">
        <f>VLOOKUP(Table4[[#This Row],[Название организации]],ПЛАН_все!B:W,16,0)</f>
        <v>0</v>
      </c>
      <c r="AB46" s="68"/>
      <c r="AC46" s="64">
        <f>VLOOKUP(Table4[[#This Row],[Название организации]],ПЛАН_все!B:W,17,0)</f>
        <v>80</v>
      </c>
      <c r="AD46" s="68"/>
      <c r="AE46" s="64">
        <f>VLOOKUP(Table4[[#This Row],[Название организации]],ПЛАН_все!B:W,18,0)</f>
        <v>80</v>
      </c>
      <c r="AF46" s="68"/>
      <c r="AG46" s="64">
        <f>VLOOKUP(Table4[[#This Row],[Название организации]],ПЛАН_все!B:W,19,0)</f>
        <v>0</v>
      </c>
      <c r="AH46" s="68"/>
      <c r="AI46" s="64">
        <f>VLOOKUP(Table4[[#This Row],[Название организации]],ПЛАН_все!B:W,20,0)</f>
        <v>80</v>
      </c>
      <c r="AJ46" s="68"/>
      <c r="AK46" s="64">
        <f>VLOOKUP(Table4[[#This Row],[Название организации]],ПЛАН_все!B:W,21,0)</f>
        <v>60</v>
      </c>
      <c r="AL46" s="68"/>
      <c r="AM46" s="64">
        <f>VLOOKUP(Table4[[#This Row],[Название организации]],ПЛАН_все!B:W,22,0)</f>
        <v>0</v>
      </c>
      <c r="AN46" s="68"/>
    </row>
    <row r="47" spans="1:40" ht="22.5" x14ac:dyDescent="0.25">
      <c r="A47" s="14">
        <v>42</v>
      </c>
      <c r="B47" s="24" t="s">
        <v>467</v>
      </c>
      <c r="C47" s="64">
        <f>VLOOKUP(Table4[[#This Row],[Название организации]],ПЛАН_все!B:W,4,0)</f>
        <v>0</v>
      </c>
      <c r="D47" s="65"/>
      <c r="E47" s="64">
        <f>VLOOKUP(Table4[[#This Row],[Название организации]],ПЛАН_все!B:W,5,0)</f>
        <v>0</v>
      </c>
      <c r="F47" s="65"/>
      <c r="G47" s="64">
        <f>VLOOKUP(Table4[[#This Row],[Название организации]],ПЛАН_все!B:W,6,0)</f>
        <v>0</v>
      </c>
      <c r="H47" s="65"/>
      <c r="I47" s="64">
        <f>VLOOKUP(Table4[[#This Row],[Название организации]],ПЛАН_все!B:W,7,0)</f>
        <v>0</v>
      </c>
      <c r="J47" s="68"/>
      <c r="K47" s="64">
        <f>VLOOKUP(Table4[[#This Row],[Название организации]],ПЛАН_все!B:W,8,0)</f>
        <v>0</v>
      </c>
      <c r="L47" s="68"/>
      <c r="M47" s="64">
        <f>VLOOKUP(Table4[[#This Row],[Название организации]],ПЛАН_все!B:W,9,0)</f>
        <v>0</v>
      </c>
      <c r="N47" s="68"/>
      <c r="O47" s="64">
        <f>VLOOKUP(Table4[[#This Row],[Название организации]],ПЛАН_все!B:W,10,0)</f>
        <v>0</v>
      </c>
      <c r="P47" s="65"/>
      <c r="Q47" s="64">
        <f>VLOOKUP(Table4[[#This Row],[Название организации]],ПЛАН_все!B:W,11,0)</f>
        <v>7</v>
      </c>
      <c r="R47" s="68"/>
      <c r="S47" s="64">
        <f>VLOOKUP(Table4[[#This Row],[Название организации]],ПЛАН_все!B:W,12,0)</f>
        <v>0</v>
      </c>
      <c r="T47" s="68"/>
      <c r="U47" s="64">
        <f>VLOOKUP(Table4[[#This Row],[Название организации]],ПЛАН_все!B:W,13,0)</f>
        <v>0</v>
      </c>
      <c r="V47" s="68"/>
      <c r="W47" s="64">
        <f>VLOOKUP(Table4[[#This Row],[Название организации]],ПЛАН_все!B:W,14,0)</f>
        <v>0</v>
      </c>
      <c r="X47" s="68"/>
      <c r="Y47" s="64">
        <f>VLOOKUP(Table4[[#This Row],[Название организации]],ПЛАН_все!B:W,15,0)</f>
        <v>0</v>
      </c>
      <c r="Z47" s="68"/>
      <c r="AA47" s="64">
        <f>VLOOKUP(Table4[[#This Row],[Название организации]],ПЛАН_все!B:W,16,0)</f>
        <v>0</v>
      </c>
      <c r="AB47" s="68"/>
      <c r="AC47" s="64">
        <f>VLOOKUP(Table4[[#This Row],[Название организации]],ПЛАН_все!B:W,17,0)</f>
        <v>100</v>
      </c>
      <c r="AD47" s="68"/>
      <c r="AE47" s="64">
        <f>VLOOKUP(Table4[[#This Row],[Название организации]],ПЛАН_все!B:W,18,0)</f>
        <v>0</v>
      </c>
      <c r="AF47" s="68"/>
      <c r="AG47" s="64">
        <f>VLOOKUP(Table4[[#This Row],[Название организации]],ПЛАН_все!B:W,19,0)</f>
        <v>0</v>
      </c>
      <c r="AH47" s="68"/>
      <c r="AI47" s="64">
        <f>VLOOKUP(Table4[[#This Row],[Название организации]],ПЛАН_все!B:W,20,0)</f>
        <v>0</v>
      </c>
      <c r="AJ47" s="68"/>
      <c r="AK47" s="64">
        <f>VLOOKUP(Table4[[#This Row],[Название организации]],ПЛАН_все!B:W,21,0)</f>
        <v>0</v>
      </c>
      <c r="AL47" s="68"/>
      <c r="AM47" s="64">
        <f>VLOOKUP(Table4[[#This Row],[Название организации]],ПЛАН_все!B:W,22,0)</f>
        <v>0</v>
      </c>
      <c r="AN47" s="68"/>
    </row>
    <row r="48" spans="1:40" ht="33.75" x14ac:dyDescent="0.25">
      <c r="A48" s="14">
        <v>43</v>
      </c>
      <c r="B48" s="24" t="s">
        <v>468</v>
      </c>
      <c r="C48" s="64">
        <f>VLOOKUP(Table4[[#This Row],[Название организации]],ПЛАН_все!B:W,4,0)</f>
        <v>0</v>
      </c>
      <c r="D48" s="65"/>
      <c r="E48" s="64">
        <f>VLOOKUP(Table4[[#This Row],[Название организации]],ПЛАН_все!B:W,5,0)</f>
        <v>0</v>
      </c>
      <c r="F48" s="65"/>
      <c r="G48" s="64">
        <f>VLOOKUP(Table4[[#This Row],[Название организации]],ПЛАН_все!B:W,6,0)</f>
        <v>0</v>
      </c>
      <c r="H48" s="65"/>
      <c r="I48" s="64">
        <f>VLOOKUP(Table4[[#This Row],[Название организации]],ПЛАН_все!B:W,7,0)</f>
        <v>0</v>
      </c>
      <c r="J48" s="68"/>
      <c r="K48" s="64">
        <f>VLOOKUP(Table4[[#This Row],[Название организации]],ПЛАН_все!B:W,8,0)</f>
        <v>0</v>
      </c>
      <c r="L48" s="68"/>
      <c r="M48" s="64">
        <f>VLOOKUP(Table4[[#This Row],[Название организации]],ПЛАН_все!B:W,9,0)</f>
        <v>0</v>
      </c>
      <c r="N48" s="68"/>
      <c r="O48" s="64">
        <f>VLOOKUP(Table4[[#This Row],[Название организации]],ПЛАН_все!B:W,10,0)</f>
        <v>0</v>
      </c>
      <c r="P48" s="65"/>
      <c r="Q48" s="64">
        <f>VLOOKUP(Table4[[#This Row],[Название организации]],ПЛАН_все!B:W,11,0)</f>
        <v>3</v>
      </c>
      <c r="R48" s="68"/>
      <c r="S48" s="64">
        <f>VLOOKUP(Table4[[#This Row],[Название организации]],ПЛАН_все!B:W,12,0)</f>
        <v>3</v>
      </c>
      <c r="T48" s="68"/>
      <c r="U48" s="64">
        <f>VLOOKUP(Table4[[#This Row],[Название организации]],ПЛАН_все!B:W,13,0)</f>
        <v>3</v>
      </c>
      <c r="V48" s="68"/>
      <c r="W48" s="64">
        <f>VLOOKUP(Table4[[#This Row],[Название организации]],ПЛАН_все!B:W,14,0)</f>
        <v>0</v>
      </c>
      <c r="X48" s="68"/>
      <c r="Y48" s="64">
        <f>VLOOKUP(Table4[[#This Row],[Название организации]],ПЛАН_все!B:W,15,0)</f>
        <v>0</v>
      </c>
      <c r="Z48" s="68"/>
      <c r="AA48" s="64">
        <f>VLOOKUP(Table4[[#This Row],[Название организации]],ПЛАН_все!B:W,16,0)</f>
        <v>0</v>
      </c>
      <c r="AB48" s="68"/>
      <c r="AC48" s="64">
        <f>VLOOKUP(Table4[[#This Row],[Название организации]],ПЛАН_все!B:W,17,0)</f>
        <v>0</v>
      </c>
      <c r="AD48" s="68"/>
      <c r="AE48" s="64">
        <f>VLOOKUP(Table4[[#This Row],[Название организации]],ПЛАН_все!B:W,18,0)</f>
        <v>0</v>
      </c>
      <c r="AF48" s="68"/>
      <c r="AG48" s="64">
        <f>VLOOKUP(Table4[[#This Row],[Название организации]],ПЛАН_все!B:W,19,0)</f>
        <v>0</v>
      </c>
      <c r="AH48" s="68"/>
      <c r="AI48" s="64">
        <f>VLOOKUP(Table4[[#This Row],[Название организации]],ПЛАН_все!B:W,20,0)</f>
        <v>0</v>
      </c>
      <c r="AJ48" s="68"/>
      <c r="AK48" s="64">
        <f>VLOOKUP(Table4[[#This Row],[Название организации]],ПЛАН_все!B:W,21,0)</f>
        <v>0</v>
      </c>
      <c r="AL48" s="68"/>
      <c r="AM48" s="64">
        <f>VLOOKUP(Table4[[#This Row],[Название организации]],ПЛАН_все!B:W,22,0)</f>
        <v>0</v>
      </c>
      <c r="AN48" s="68"/>
    </row>
    <row r="49" spans="1:40" ht="22.5" x14ac:dyDescent="0.25">
      <c r="A49" s="14">
        <v>44</v>
      </c>
      <c r="B49" s="24" t="s">
        <v>469</v>
      </c>
      <c r="C49" s="64">
        <f>VLOOKUP(Table4[[#This Row],[Название организации]],ПЛАН_все!B:W,4,0)</f>
        <v>1</v>
      </c>
      <c r="D49" s="65"/>
      <c r="E49" s="64">
        <f>VLOOKUP(Table4[[#This Row],[Название организации]],ПЛАН_все!B:W,5,0)</f>
        <v>0</v>
      </c>
      <c r="F49" s="65"/>
      <c r="G49" s="64">
        <f>VLOOKUP(Table4[[#This Row],[Название организации]],ПЛАН_все!B:W,6,0)</f>
        <v>0</v>
      </c>
      <c r="H49" s="65"/>
      <c r="I49" s="64">
        <f>VLOOKUP(Table4[[#This Row],[Название организации]],ПЛАН_все!B:W,7,0)</f>
        <v>0</v>
      </c>
      <c r="J49" s="68"/>
      <c r="K49" s="64">
        <f>VLOOKUP(Table4[[#This Row],[Название организации]],ПЛАН_все!B:W,8,0)</f>
        <v>0</v>
      </c>
      <c r="L49" s="68"/>
      <c r="M49" s="64">
        <f>VLOOKUP(Table4[[#This Row],[Название организации]],ПЛАН_все!B:W,9,0)</f>
        <v>0</v>
      </c>
      <c r="N49" s="68"/>
      <c r="O49" s="64">
        <f>VLOOKUP(Table4[[#This Row],[Название организации]],ПЛАН_все!B:W,10,0)</f>
        <v>0</v>
      </c>
      <c r="P49" s="65"/>
      <c r="Q49" s="64">
        <f>VLOOKUP(Table4[[#This Row],[Название организации]],ПЛАН_все!B:W,11,0)</f>
        <v>0</v>
      </c>
      <c r="R49" s="68"/>
      <c r="S49" s="64">
        <f>VLOOKUP(Table4[[#This Row],[Название организации]],ПЛАН_все!B:W,12,0)</f>
        <v>0</v>
      </c>
      <c r="T49" s="68"/>
      <c r="U49" s="64">
        <f>VLOOKUP(Table4[[#This Row],[Название организации]],ПЛАН_все!B:W,13,0)</f>
        <v>0</v>
      </c>
      <c r="V49" s="68"/>
      <c r="W49" s="64">
        <f>VLOOKUP(Table4[[#This Row],[Название организации]],ПЛАН_все!B:W,14,0)</f>
        <v>1</v>
      </c>
      <c r="X49" s="68"/>
      <c r="Y49" s="64">
        <f>VLOOKUP(Table4[[#This Row],[Название организации]],ПЛАН_все!B:W,15,0)</f>
        <v>0</v>
      </c>
      <c r="Z49" s="68"/>
      <c r="AA49" s="64">
        <f>VLOOKUP(Table4[[#This Row],[Название организации]],ПЛАН_все!B:W,16,0)</f>
        <v>0</v>
      </c>
      <c r="AB49" s="68"/>
      <c r="AC49" s="64">
        <f>VLOOKUP(Table4[[#This Row],[Название организации]],ПЛАН_все!B:W,17,0)</f>
        <v>10</v>
      </c>
      <c r="AD49" s="68"/>
      <c r="AE49" s="64">
        <f>VLOOKUP(Table4[[#This Row],[Название организации]],ПЛАН_все!B:W,18,0)</f>
        <v>10</v>
      </c>
      <c r="AF49" s="68"/>
      <c r="AG49" s="64">
        <f>VLOOKUP(Table4[[#This Row],[Название организации]],ПЛАН_все!B:W,19,0)</f>
        <v>0</v>
      </c>
      <c r="AH49" s="68"/>
      <c r="AI49" s="64">
        <f>VLOOKUP(Table4[[#This Row],[Название организации]],ПЛАН_все!B:W,20,0)</f>
        <v>0</v>
      </c>
      <c r="AJ49" s="68"/>
      <c r="AK49" s="64">
        <f>VLOOKUP(Table4[[#This Row],[Название организации]],ПЛАН_все!B:W,21,0)</f>
        <v>10</v>
      </c>
      <c r="AL49" s="68"/>
      <c r="AM49" s="64">
        <f>VLOOKUP(Table4[[#This Row],[Название организации]],ПЛАН_все!B:W,22,0)</f>
        <v>0</v>
      </c>
      <c r="AN49" s="68"/>
    </row>
    <row r="50" spans="1:40" ht="33.75" x14ac:dyDescent="0.25">
      <c r="A50" s="14">
        <v>45</v>
      </c>
      <c r="B50" s="24" t="s">
        <v>470</v>
      </c>
      <c r="C50" s="64">
        <f>VLOOKUP(Table4[[#This Row],[Название организации]],ПЛАН_все!B:W,4,0)</f>
        <v>16</v>
      </c>
      <c r="D50" s="65"/>
      <c r="E50" s="64">
        <f>VLOOKUP(Table4[[#This Row],[Название организации]],ПЛАН_все!B:W,5,0)</f>
        <v>0</v>
      </c>
      <c r="F50" s="65"/>
      <c r="G50" s="64">
        <f>VLOOKUP(Table4[[#This Row],[Название организации]],ПЛАН_все!B:W,6,0)</f>
        <v>6</v>
      </c>
      <c r="H50" s="65"/>
      <c r="I50" s="64">
        <f>VLOOKUP(Table4[[#This Row],[Название организации]],ПЛАН_все!B:W,7,0)</f>
        <v>2</v>
      </c>
      <c r="J50" s="68"/>
      <c r="K50" s="64">
        <f>VLOOKUP(Table4[[#This Row],[Название организации]],ПЛАН_все!B:W,8,0)</f>
        <v>2</v>
      </c>
      <c r="L50" s="68"/>
      <c r="M50" s="64">
        <f>VLOOKUP(Table4[[#This Row],[Название организации]],ПЛАН_все!B:W,9,0)</f>
        <v>0</v>
      </c>
      <c r="N50" s="68"/>
      <c r="O50" s="64">
        <f>VLOOKUP(Table4[[#This Row],[Название организации]],ПЛАН_все!B:W,10,0)</f>
        <v>0</v>
      </c>
      <c r="P50" s="65"/>
      <c r="Q50" s="64">
        <f>VLOOKUP(Table4[[#This Row],[Название организации]],ПЛАН_все!B:W,11,0)</f>
        <v>0</v>
      </c>
      <c r="R50" s="68"/>
      <c r="S50" s="64">
        <f>VLOOKUP(Table4[[#This Row],[Название организации]],ПЛАН_все!B:W,12,0)</f>
        <v>0</v>
      </c>
      <c r="T50" s="68"/>
      <c r="U50" s="64">
        <f>VLOOKUP(Table4[[#This Row],[Название организации]],ПЛАН_все!B:W,13,0)</f>
        <v>0</v>
      </c>
      <c r="V50" s="68"/>
      <c r="W50" s="64">
        <f>VLOOKUP(Table4[[#This Row],[Название организации]],ПЛАН_все!B:W,14,0)</f>
        <v>0</v>
      </c>
      <c r="X50" s="68"/>
      <c r="Y50" s="64">
        <f>VLOOKUP(Table4[[#This Row],[Название организации]],ПЛАН_все!B:W,15,0)</f>
        <v>0</v>
      </c>
      <c r="Z50" s="68"/>
      <c r="AA50" s="64">
        <f>VLOOKUP(Table4[[#This Row],[Название организации]],ПЛАН_все!B:W,16,0)</f>
        <v>0</v>
      </c>
      <c r="AB50" s="68"/>
      <c r="AC50" s="64">
        <f>VLOOKUP(Table4[[#This Row],[Название организации]],ПЛАН_все!B:W,17,0)</f>
        <v>30</v>
      </c>
      <c r="AD50" s="68"/>
      <c r="AE50" s="64">
        <f>VLOOKUP(Table4[[#This Row],[Название организации]],ПЛАН_все!B:W,18,0)</f>
        <v>20</v>
      </c>
      <c r="AF50" s="68"/>
      <c r="AG50" s="64">
        <f>VLOOKUP(Table4[[#This Row],[Название организации]],ПЛАН_все!B:W,19,0)</f>
        <v>25</v>
      </c>
      <c r="AH50" s="68"/>
      <c r="AI50" s="64">
        <f>VLOOKUP(Table4[[#This Row],[Название организации]],ПЛАН_все!B:W,20,0)</f>
        <v>30</v>
      </c>
      <c r="AJ50" s="68"/>
      <c r="AK50" s="64">
        <f>VLOOKUP(Table4[[#This Row],[Название организации]],ПЛАН_все!B:W,21,0)</f>
        <v>15</v>
      </c>
      <c r="AL50" s="68"/>
      <c r="AM50" s="64">
        <f>VLOOKUP(Table4[[#This Row],[Название организации]],ПЛАН_все!B:W,22,0)</f>
        <v>0</v>
      </c>
      <c r="AN50" s="68"/>
    </row>
    <row r="51" spans="1:40" x14ac:dyDescent="0.25">
      <c r="A51" s="14">
        <v>46</v>
      </c>
      <c r="B51" s="24" t="s">
        <v>471</v>
      </c>
      <c r="C51" s="64">
        <f>VLOOKUP(Table4[[#This Row],[Название организации]],ПЛАН_все!B:W,4,0)</f>
        <v>8</v>
      </c>
      <c r="D51" s="65"/>
      <c r="E51" s="64">
        <f>VLOOKUP(Table4[[#This Row],[Название организации]],ПЛАН_все!B:W,5,0)</f>
        <v>4</v>
      </c>
      <c r="F51" s="65"/>
      <c r="G51" s="64">
        <f>VLOOKUP(Table4[[#This Row],[Название организации]],ПЛАН_все!B:W,6,0)</f>
        <v>4</v>
      </c>
      <c r="H51" s="65"/>
      <c r="I51" s="64">
        <f>VLOOKUP(Table4[[#This Row],[Название организации]],ПЛАН_все!B:W,7,0)</f>
        <v>2</v>
      </c>
      <c r="J51" s="68"/>
      <c r="K51" s="64">
        <f>VLOOKUP(Table4[[#This Row],[Название организации]],ПЛАН_все!B:W,8,0)</f>
        <v>4</v>
      </c>
      <c r="L51" s="68"/>
      <c r="M51" s="64">
        <f>VLOOKUP(Table4[[#This Row],[Название организации]],ПЛАН_все!B:W,9,0)</f>
        <v>0</v>
      </c>
      <c r="N51" s="68"/>
      <c r="O51" s="64">
        <f>VLOOKUP(Table4[[#This Row],[Название организации]],ПЛАН_все!B:W,10,0)</f>
        <v>0</v>
      </c>
      <c r="P51" s="65"/>
      <c r="Q51" s="64">
        <f>VLOOKUP(Table4[[#This Row],[Название организации]],ПЛАН_все!B:W,11,0)</f>
        <v>0</v>
      </c>
      <c r="R51" s="68"/>
      <c r="S51" s="64">
        <f>VLOOKUP(Table4[[#This Row],[Название организации]],ПЛАН_все!B:W,12,0)</f>
        <v>0</v>
      </c>
      <c r="T51" s="68"/>
      <c r="U51" s="64">
        <f>VLOOKUP(Table4[[#This Row],[Название организации]],ПЛАН_все!B:W,13,0)</f>
        <v>0</v>
      </c>
      <c r="V51" s="68"/>
      <c r="W51" s="64">
        <f>VLOOKUP(Table4[[#This Row],[Название организации]],ПЛАН_все!B:W,14,0)</f>
        <v>1</v>
      </c>
      <c r="X51" s="68"/>
      <c r="Y51" s="64">
        <f>VLOOKUP(Table4[[#This Row],[Название организации]],ПЛАН_все!B:W,15,0)</f>
        <v>0</v>
      </c>
      <c r="Z51" s="68"/>
      <c r="AA51" s="64">
        <f>VLOOKUP(Table4[[#This Row],[Название организации]],ПЛАН_все!B:W,16,0)</f>
        <v>0</v>
      </c>
      <c r="AB51" s="68"/>
      <c r="AC51" s="64">
        <f>VLOOKUP(Table4[[#This Row],[Название организации]],ПЛАН_все!B:W,17,0)</f>
        <v>0</v>
      </c>
      <c r="AD51" s="68"/>
      <c r="AE51" s="64">
        <f>VLOOKUP(Table4[[#This Row],[Название организации]],ПЛАН_все!B:W,18,0)</f>
        <v>0</v>
      </c>
      <c r="AF51" s="68"/>
      <c r="AG51" s="64">
        <f>VLOOKUP(Table4[[#This Row],[Название организации]],ПЛАН_все!B:W,19,0)</f>
        <v>0</v>
      </c>
      <c r="AH51" s="68"/>
      <c r="AI51" s="64">
        <f>VLOOKUP(Table4[[#This Row],[Название организации]],ПЛАН_все!B:W,20,0)</f>
        <v>0</v>
      </c>
      <c r="AJ51" s="68"/>
      <c r="AK51" s="64">
        <f>VLOOKUP(Table4[[#This Row],[Название организации]],ПЛАН_все!B:W,21,0)</f>
        <v>0</v>
      </c>
      <c r="AL51" s="68"/>
      <c r="AM51" s="64">
        <f>VLOOKUP(Table4[[#This Row],[Название организации]],ПЛАН_все!B:W,22,0)</f>
        <v>0</v>
      </c>
      <c r="AN51" s="68"/>
    </row>
    <row r="52" spans="1:40" ht="22.5" x14ac:dyDescent="0.25">
      <c r="A52" s="14">
        <v>47</v>
      </c>
      <c r="B52" s="24" t="s">
        <v>472</v>
      </c>
      <c r="C52" s="64">
        <f>VLOOKUP(Table4[[#This Row],[Название организации]],ПЛАН_все!B:W,4,0)</f>
        <v>0</v>
      </c>
      <c r="D52" s="65"/>
      <c r="E52" s="64">
        <f>VLOOKUP(Table4[[#This Row],[Название организации]],ПЛАН_все!B:W,5,0)</f>
        <v>0</v>
      </c>
      <c r="F52" s="65"/>
      <c r="G52" s="64">
        <f>VLOOKUP(Table4[[#This Row],[Название организации]],ПЛАН_все!B:W,6,0)</f>
        <v>0</v>
      </c>
      <c r="H52" s="65"/>
      <c r="I52" s="64">
        <f>VLOOKUP(Table4[[#This Row],[Название организации]],ПЛАН_все!B:W,7,0)</f>
        <v>0</v>
      </c>
      <c r="J52" s="68"/>
      <c r="K52" s="64">
        <f>VLOOKUP(Table4[[#This Row],[Название организации]],ПЛАН_все!B:W,8,0)</f>
        <v>10</v>
      </c>
      <c r="L52" s="68"/>
      <c r="M52" s="64">
        <f>VLOOKUP(Table4[[#This Row],[Название организации]],ПЛАН_все!B:W,9,0)</f>
        <v>0</v>
      </c>
      <c r="N52" s="68"/>
      <c r="O52" s="64">
        <f>VLOOKUP(Table4[[#This Row],[Название организации]],ПЛАН_все!B:W,10,0)</f>
        <v>0</v>
      </c>
      <c r="P52" s="65"/>
      <c r="Q52" s="64">
        <f>VLOOKUP(Table4[[#This Row],[Название организации]],ПЛАН_все!B:W,11,0)</f>
        <v>10</v>
      </c>
      <c r="R52" s="68"/>
      <c r="S52" s="64">
        <f>VLOOKUP(Table4[[#This Row],[Название организации]],ПЛАН_все!B:W,12,0)</f>
        <v>0</v>
      </c>
      <c r="T52" s="68"/>
      <c r="U52" s="64">
        <f>VLOOKUP(Table4[[#This Row],[Название организации]],ПЛАН_все!B:W,13,0)</f>
        <v>0</v>
      </c>
      <c r="V52" s="68"/>
      <c r="W52" s="64">
        <f>VLOOKUP(Table4[[#This Row],[Название организации]],ПЛАН_все!B:W,14,0)</f>
        <v>2</v>
      </c>
      <c r="X52" s="68"/>
      <c r="Y52" s="64">
        <f>VLOOKUP(Table4[[#This Row],[Название организации]],ПЛАН_все!B:W,15,0)</f>
        <v>0</v>
      </c>
      <c r="Z52" s="68"/>
      <c r="AA52" s="64">
        <f>VLOOKUP(Table4[[#This Row],[Название организации]],ПЛАН_все!B:W,16,0)</f>
        <v>0</v>
      </c>
      <c r="AB52" s="68"/>
      <c r="AC52" s="64">
        <f>VLOOKUP(Table4[[#This Row],[Название организации]],ПЛАН_все!B:W,17,0)</f>
        <v>0</v>
      </c>
      <c r="AD52" s="68"/>
      <c r="AE52" s="64">
        <f>VLOOKUP(Table4[[#This Row],[Название организации]],ПЛАН_все!B:W,18,0)</f>
        <v>0</v>
      </c>
      <c r="AF52" s="68"/>
      <c r="AG52" s="64">
        <f>VLOOKUP(Table4[[#This Row],[Название организации]],ПЛАН_все!B:W,19,0)</f>
        <v>0</v>
      </c>
      <c r="AH52" s="68"/>
      <c r="AI52" s="64">
        <f>VLOOKUP(Table4[[#This Row],[Название организации]],ПЛАН_все!B:W,20,0)</f>
        <v>0</v>
      </c>
      <c r="AJ52" s="68"/>
      <c r="AK52" s="64">
        <f>VLOOKUP(Table4[[#This Row],[Название организации]],ПЛАН_все!B:W,21,0)</f>
        <v>0</v>
      </c>
      <c r="AL52" s="68"/>
      <c r="AM52" s="64">
        <f>VLOOKUP(Table4[[#This Row],[Название организации]],ПЛАН_все!B:W,22,0)</f>
        <v>0</v>
      </c>
      <c r="AN52" s="68"/>
    </row>
    <row r="53" spans="1:40" ht="22.5" x14ac:dyDescent="0.25">
      <c r="A53" s="14">
        <v>48</v>
      </c>
      <c r="B53" s="24" t="s">
        <v>473</v>
      </c>
      <c r="C53" s="64">
        <f>VLOOKUP(Table4[[#This Row],[Название организации]],ПЛАН_все!B:W,4,0)</f>
        <v>0</v>
      </c>
      <c r="D53" s="65"/>
      <c r="E53" s="64">
        <f>VLOOKUP(Table4[[#This Row],[Название организации]],ПЛАН_все!B:W,5,0)</f>
        <v>0</v>
      </c>
      <c r="F53" s="65"/>
      <c r="G53" s="64">
        <f>VLOOKUP(Table4[[#This Row],[Название организации]],ПЛАН_все!B:W,6,0)</f>
        <v>0</v>
      </c>
      <c r="H53" s="65"/>
      <c r="I53" s="64">
        <f>VLOOKUP(Table4[[#This Row],[Название организации]],ПЛАН_все!B:W,7,0)</f>
        <v>0</v>
      </c>
      <c r="J53" s="68"/>
      <c r="K53" s="64">
        <f>VLOOKUP(Table4[[#This Row],[Название организации]],ПЛАН_все!B:W,8,0)</f>
        <v>0</v>
      </c>
      <c r="L53" s="68"/>
      <c r="M53" s="64">
        <f>VLOOKUP(Table4[[#This Row],[Название организации]],ПЛАН_все!B:W,9,0)</f>
        <v>0</v>
      </c>
      <c r="N53" s="68"/>
      <c r="O53" s="64">
        <f>VLOOKUP(Table4[[#This Row],[Название организации]],ПЛАН_все!B:W,10,0)</f>
        <v>0</v>
      </c>
      <c r="P53" s="65"/>
      <c r="Q53" s="64">
        <f>VLOOKUP(Table4[[#This Row],[Название организации]],ПЛАН_все!B:W,11,0)</f>
        <v>0</v>
      </c>
      <c r="R53" s="68"/>
      <c r="S53" s="64">
        <f>VLOOKUP(Table4[[#This Row],[Название организации]],ПЛАН_все!B:W,12,0)</f>
        <v>0</v>
      </c>
      <c r="T53" s="68"/>
      <c r="U53" s="64">
        <f>VLOOKUP(Table4[[#This Row],[Название организации]],ПЛАН_все!B:W,13,0)</f>
        <v>0</v>
      </c>
      <c r="V53" s="68"/>
      <c r="W53" s="64">
        <f>VLOOKUP(Table4[[#This Row],[Название организации]],ПЛАН_все!B:W,14,0)</f>
        <v>0</v>
      </c>
      <c r="X53" s="68"/>
      <c r="Y53" s="64">
        <f>VLOOKUP(Table4[[#This Row],[Название организации]],ПЛАН_все!B:W,15,0)</f>
        <v>0</v>
      </c>
      <c r="Z53" s="68"/>
      <c r="AA53" s="64">
        <f>VLOOKUP(Table4[[#This Row],[Название организации]],ПЛАН_все!B:W,16,0)</f>
        <v>0</v>
      </c>
      <c r="AB53" s="68"/>
      <c r="AC53" s="64">
        <f>VLOOKUP(Table4[[#This Row],[Название организации]],ПЛАН_все!B:W,17,0)</f>
        <v>65</v>
      </c>
      <c r="AD53" s="68"/>
      <c r="AE53" s="64">
        <f>VLOOKUP(Table4[[#This Row],[Название организации]],ПЛАН_все!B:W,18,0)</f>
        <v>0</v>
      </c>
      <c r="AF53" s="68"/>
      <c r="AG53" s="64">
        <f>VLOOKUP(Table4[[#This Row],[Название организации]],ПЛАН_все!B:W,19,0)</f>
        <v>0</v>
      </c>
      <c r="AH53" s="68"/>
      <c r="AI53" s="64">
        <f>VLOOKUP(Table4[[#This Row],[Название организации]],ПЛАН_все!B:W,20,0)</f>
        <v>65</v>
      </c>
      <c r="AJ53" s="68"/>
      <c r="AK53" s="64">
        <f>VLOOKUP(Table4[[#This Row],[Название организации]],ПЛАН_все!B:W,21,0)</f>
        <v>0</v>
      </c>
      <c r="AL53" s="68"/>
      <c r="AM53" s="64">
        <f>VLOOKUP(Table4[[#This Row],[Название организации]],ПЛАН_все!B:W,22,0)</f>
        <v>0</v>
      </c>
      <c r="AN53" s="68"/>
    </row>
    <row r="54" spans="1:40" ht="45" x14ac:dyDescent="0.25">
      <c r="A54" s="14">
        <v>49</v>
      </c>
      <c r="B54" s="24" t="s">
        <v>474</v>
      </c>
      <c r="C54" s="64">
        <f>VLOOKUP(Table4[[#This Row],[Название организации]],ПЛАН_все!B:W,4,0)</f>
        <v>0</v>
      </c>
      <c r="D54" s="65"/>
      <c r="E54" s="64">
        <f>VLOOKUP(Table4[[#This Row],[Название организации]],ПЛАН_все!B:W,5,0)</f>
        <v>10</v>
      </c>
      <c r="F54" s="65"/>
      <c r="G54" s="64">
        <f>VLOOKUP(Table4[[#This Row],[Название организации]],ПЛАН_все!B:W,6,0)</f>
        <v>0</v>
      </c>
      <c r="H54" s="65"/>
      <c r="I54" s="64">
        <f>VLOOKUP(Table4[[#This Row],[Название организации]],ПЛАН_все!B:W,7,0)</f>
        <v>0</v>
      </c>
      <c r="J54" s="68"/>
      <c r="K54" s="64">
        <f>VLOOKUP(Table4[[#This Row],[Название организации]],ПЛАН_все!B:W,8,0)</f>
        <v>0</v>
      </c>
      <c r="L54" s="68"/>
      <c r="M54" s="64">
        <f>VLOOKUP(Table4[[#This Row],[Название организации]],ПЛАН_все!B:W,9,0)</f>
        <v>0</v>
      </c>
      <c r="N54" s="68"/>
      <c r="O54" s="64">
        <f>VLOOKUP(Table4[[#This Row],[Название организации]],ПЛАН_все!B:W,10,0)</f>
        <v>0</v>
      </c>
      <c r="P54" s="65"/>
      <c r="Q54" s="64">
        <f>VLOOKUP(Table4[[#This Row],[Название организации]],ПЛАН_все!B:W,11,0)</f>
        <v>0</v>
      </c>
      <c r="R54" s="68"/>
      <c r="S54" s="64">
        <f>VLOOKUP(Table4[[#This Row],[Название организации]],ПЛАН_все!B:W,12,0)</f>
        <v>0</v>
      </c>
      <c r="T54" s="68"/>
      <c r="U54" s="64">
        <f>VLOOKUP(Table4[[#This Row],[Название организации]],ПЛАН_все!B:W,13,0)</f>
        <v>0</v>
      </c>
      <c r="V54" s="68"/>
      <c r="W54" s="64">
        <f>VLOOKUP(Table4[[#This Row],[Название организации]],ПЛАН_все!B:W,14,0)</f>
        <v>0</v>
      </c>
      <c r="X54" s="68"/>
      <c r="Y54" s="64">
        <f>VLOOKUP(Table4[[#This Row],[Название организации]],ПЛАН_все!B:W,15,0)</f>
        <v>0</v>
      </c>
      <c r="Z54" s="68"/>
      <c r="AA54" s="64">
        <f>VLOOKUP(Table4[[#This Row],[Название организации]],ПЛАН_все!B:W,16,0)</f>
        <v>0</v>
      </c>
      <c r="AB54" s="68"/>
      <c r="AC54" s="64">
        <f>VLOOKUP(Table4[[#This Row],[Название организации]],ПЛАН_все!B:W,17,0)</f>
        <v>0</v>
      </c>
      <c r="AD54" s="68"/>
      <c r="AE54" s="64">
        <f>VLOOKUP(Table4[[#This Row],[Название организации]],ПЛАН_все!B:W,18,0)</f>
        <v>0</v>
      </c>
      <c r="AF54" s="68"/>
      <c r="AG54" s="64">
        <f>VLOOKUP(Table4[[#This Row],[Название организации]],ПЛАН_все!B:W,19,0)</f>
        <v>0</v>
      </c>
      <c r="AH54" s="68"/>
      <c r="AI54" s="64">
        <f>VLOOKUP(Table4[[#This Row],[Название организации]],ПЛАН_все!B:W,20,0)</f>
        <v>0</v>
      </c>
      <c r="AJ54" s="68"/>
      <c r="AK54" s="64">
        <f>VLOOKUP(Table4[[#This Row],[Название организации]],ПЛАН_все!B:W,21,0)</f>
        <v>0</v>
      </c>
      <c r="AL54" s="68"/>
      <c r="AM54" s="64">
        <f>VLOOKUP(Table4[[#This Row],[Название организации]],ПЛАН_все!B:W,22,0)</f>
        <v>0</v>
      </c>
      <c r="AN54" s="68"/>
    </row>
    <row r="55" spans="1:40" ht="33.75" x14ac:dyDescent="0.25">
      <c r="A55" s="14">
        <v>50</v>
      </c>
      <c r="B55" s="24" t="s">
        <v>475</v>
      </c>
      <c r="C55" s="64">
        <f>VLOOKUP(Table4[[#This Row],[Название организации]],ПЛАН_все!B:W,4,0)</f>
        <v>0</v>
      </c>
      <c r="D55" s="65"/>
      <c r="E55" s="64">
        <f>VLOOKUP(Table4[[#This Row],[Название организации]],ПЛАН_все!B:W,5,0)</f>
        <v>0</v>
      </c>
      <c r="F55" s="65"/>
      <c r="G55" s="64">
        <f>VLOOKUP(Table4[[#This Row],[Название организации]],ПЛАН_все!B:W,6,0)</f>
        <v>0</v>
      </c>
      <c r="H55" s="65"/>
      <c r="I55" s="64">
        <f>VLOOKUP(Table4[[#This Row],[Название организации]],ПЛАН_все!B:W,7,0)</f>
        <v>0</v>
      </c>
      <c r="J55" s="68"/>
      <c r="K55" s="64">
        <f>VLOOKUP(Table4[[#This Row],[Название организации]],ПЛАН_все!B:W,8,0)</f>
        <v>0</v>
      </c>
      <c r="L55" s="68"/>
      <c r="M55" s="64">
        <f>VLOOKUP(Table4[[#This Row],[Название организации]],ПЛАН_все!B:W,9,0)</f>
        <v>0</v>
      </c>
      <c r="N55" s="68"/>
      <c r="O55" s="64">
        <f>VLOOKUP(Table4[[#This Row],[Название организации]],ПЛАН_все!B:W,10,0)</f>
        <v>0</v>
      </c>
      <c r="P55" s="65"/>
      <c r="Q55" s="64">
        <f>VLOOKUP(Table4[[#This Row],[Название организации]],ПЛАН_все!B:W,11,0)</f>
        <v>0</v>
      </c>
      <c r="R55" s="68"/>
      <c r="S55" s="64">
        <f>VLOOKUP(Table4[[#This Row],[Название организации]],ПЛАН_все!B:W,12,0)</f>
        <v>0</v>
      </c>
      <c r="T55" s="68"/>
      <c r="U55" s="64">
        <f>VLOOKUP(Table4[[#This Row],[Название организации]],ПЛАН_все!B:W,13,0)</f>
        <v>0</v>
      </c>
      <c r="V55" s="68"/>
      <c r="W55" s="64">
        <f>VLOOKUP(Table4[[#This Row],[Название организации]],ПЛАН_все!B:W,14,0)</f>
        <v>0</v>
      </c>
      <c r="X55" s="68"/>
      <c r="Y55" s="64">
        <f>VLOOKUP(Table4[[#This Row],[Название организации]],ПЛАН_все!B:W,15,0)</f>
        <v>0</v>
      </c>
      <c r="Z55" s="68"/>
      <c r="AA55" s="64">
        <f>VLOOKUP(Table4[[#This Row],[Название организации]],ПЛАН_все!B:W,16,0)</f>
        <v>0</v>
      </c>
      <c r="AB55" s="68"/>
      <c r="AC55" s="64">
        <f>VLOOKUP(Table4[[#This Row],[Название организации]],ПЛАН_все!B:W,17,0)</f>
        <v>540</v>
      </c>
      <c r="AD55" s="68"/>
      <c r="AE55" s="64">
        <f>VLOOKUP(Table4[[#This Row],[Название организации]],ПЛАН_все!B:W,18,0)</f>
        <v>300</v>
      </c>
      <c r="AF55" s="68"/>
      <c r="AG55" s="64">
        <f>VLOOKUP(Table4[[#This Row],[Название организации]],ПЛАН_все!B:W,19,0)</f>
        <v>180</v>
      </c>
      <c r="AH55" s="68"/>
      <c r="AI55" s="64">
        <f>VLOOKUP(Table4[[#This Row],[Название организации]],ПЛАН_все!B:W,20,0)</f>
        <v>480</v>
      </c>
      <c r="AJ55" s="68"/>
      <c r="AK55" s="64">
        <f>VLOOKUP(Table4[[#This Row],[Название организации]],ПЛАН_все!B:W,21,0)</f>
        <v>330</v>
      </c>
      <c r="AL55" s="68"/>
      <c r="AM55" s="64">
        <f>VLOOKUP(Table4[[#This Row],[Название организации]],ПЛАН_все!B:W,22,0)</f>
        <v>180</v>
      </c>
      <c r="AN55" s="68"/>
    </row>
    <row r="56" spans="1:40" ht="45" x14ac:dyDescent="0.25">
      <c r="A56" s="14">
        <v>51</v>
      </c>
      <c r="B56" s="24" t="s">
        <v>476</v>
      </c>
      <c r="C56" s="64">
        <f>VLOOKUP(Table4[[#This Row],[Название организации]],ПЛАН_все!B:W,4,0)</f>
        <v>0</v>
      </c>
      <c r="D56" s="65"/>
      <c r="E56" s="64">
        <f>VLOOKUP(Table4[[#This Row],[Название организации]],ПЛАН_все!B:W,5,0)</f>
        <v>0</v>
      </c>
      <c r="F56" s="65"/>
      <c r="G56" s="64">
        <f>VLOOKUP(Table4[[#This Row],[Название организации]],ПЛАН_все!B:W,6,0)</f>
        <v>0</v>
      </c>
      <c r="H56" s="65"/>
      <c r="I56" s="64">
        <f>VLOOKUP(Table4[[#This Row],[Название организации]],ПЛАН_все!B:W,7,0)</f>
        <v>0</v>
      </c>
      <c r="J56" s="68"/>
      <c r="K56" s="64">
        <f>VLOOKUP(Table4[[#This Row],[Название организации]],ПЛАН_все!B:W,8,0)</f>
        <v>83</v>
      </c>
      <c r="L56" s="68"/>
      <c r="M56" s="64">
        <f>VLOOKUP(Table4[[#This Row],[Название организации]],ПЛАН_все!B:W,9,0)</f>
        <v>62</v>
      </c>
      <c r="N56" s="68"/>
      <c r="O56" s="64">
        <f>VLOOKUP(Table4[[#This Row],[Название организации]],ПЛАН_все!B:W,10,0)</f>
        <v>2</v>
      </c>
      <c r="P56" s="65"/>
      <c r="Q56" s="64">
        <f>VLOOKUP(Table4[[#This Row],[Название организации]],ПЛАН_все!B:W,11,0)</f>
        <v>34</v>
      </c>
      <c r="R56" s="68"/>
      <c r="S56" s="64">
        <f>VLOOKUP(Table4[[#This Row],[Название организации]],ПЛАН_все!B:W,12,0)</f>
        <v>30</v>
      </c>
      <c r="T56" s="68"/>
      <c r="U56" s="64">
        <f>VLOOKUP(Table4[[#This Row],[Название организации]],ПЛАН_все!B:W,13,0)</f>
        <v>0</v>
      </c>
      <c r="V56" s="68"/>
      <c r="W56" s="64">
        <f>VLOOKUP(Table4[[#This Row],[Название организации]],ПЛАН_все!B:W,14,0)</f>
        <v>0</v>
      </c>
      <c r="X56" s="68"/>
      <c r="Y56" s="64">
        <f>VLOOKUP(Table4[[#This Row],[Название организации]],ПЛАН_все!B:W,15,0)</f>
        <v>0</v>
      </c>
      <c r="Z56" s="68"/>
      <c r="AA56" s="64">
        <f>VLOOKUP(Table4[[#This Row],[Название организации]],ПЛАН_все!B:W,16,0)</f>
        <v>0</v>
      </c>
      <c r="AB56" s="68"/>
      <c r="AC56" s="64">
        <f>VLOOKUP(Table4[[#This Row],[Название организации]],ПЛАН_все!B:W,17,0)</f>
        <v>75</v>
      </c>
      <c r="AD56" s="68"/>
      <c r="AE56" s="64">
        <f>VLOOKUP(Table4[[#This Row],[Название организации]],ПЛАН_все!B:W,18,0)</f>
        <v>79</v>
      </c>
      <c r="AF56" s="68"/>
      <c r="AG56" s="64">
        <f>VLOOKUP(Table4[[#This Row],[Название организации]],ПЛАН_все!B:W,19,0)</f>
        <v>48</v>
      </c>
      <c r="AH56" s="68"/>
      <c r="AI56" s="64">
        <f>VLOOKUP(Table4[[#This Row],[Название организации]],ПЛАН_все!B:W,20,0)</f>
        <v>72</v>
      </c>
      <c r="AJ56" s="68"/>
      <c r="AK56" s="64">
        <f>VLOOKUP(Table4[[#This Row],[Название организации]],ПЛАН_все!B:W,21,0)</f>
        <v>83</v>
      </c>
      <c r="AL56" s="68"/>
      <c r="AM56" s="64">
        <f>VLOOKUP(Table4[[#This Row],[Название организации]],ПЛАН_все!B:W,22,0)</f>
        <v>48</v>
      </c>
      <c r="AN56" s="68"/>
    </row>
    <row r="57" spans="1:40" ht="22.5" x14ac:dyDescent="0.25">
      <c r="A57" s="14">
        <v>52</v>
      </c>
      <c r="B57" s="24" t="s">
        <v>477</v>
      </c>
      <c r="C57" s="64">
        <f>VLOOKUP(Table4[[#This Row],[Название организации]],ПЛАН_все!B:W,4,0)</f>
        <v>45</v>
      </c>
      <c r="D57" s="65"/>
      <c r="E57" s="64">
        <f>VLOOKUP(Table4[[#This Row],[Название организации]],ПЛАН_все!B:W,5,0)</f>
        <v>0</v>
      </c>
      <c r="F57" s="65"/>
      <c r="G57" s="64">
        <f>VLOOKUP(Table4[[#This Row],[Название организации]],ПЛАН_все!B:W,6,0)</f>
        <v>0</v>
      </c>
      <c r="H57" s="65"/>
      <c r="I57" s="64">
        <f>VLOOKUP(Table4[[#This Row],[Название организации]],ПЛАН_все!B:W,7,0)</f>
        <v>0</v>
      </c>
      <c r="J57" s="68"/>
      <c r="K57" s="64">
        <f>VLOOKUP(Table4[[#This Row],[Название организации]],ПЛАН_все!B:W,8,0)</f>
        <v>0</v>
      </c>
      <c r="L57" s="68"/>
      <c r="M57" s="64">
        <f>VLOOKUP(Table4[[#This Row],[Название организации]],ПЛАН_все!B:W,9,0)</f>
        <v>0</v>
      </c>
      <c r="N57" s="68"/>
      <c r="O57" s="64">
        <f>VLOOKUP(Table4[[#This Row],[Название организации]],ПЛАН_все!B:W,10,0)</f>
        <v>0</v>
      </c>
      <c r="P57" s="65"/>
      <c r="Q57" s="64">
        <f>VLOOKUP(Table4[[#This Row],[Название организации]],ПЛАН_все!B:W,11,0)</f>
        <v>0</v>
      </c>
      <c r="R57" s="68"/>
      <c r="S57" s="64">
        <f>VLOOKUP(Table4[[#This Row],[Название организации]],ПЛАН_все!B:W,12,0)</f>
        <v>0</v>
      </c>
      <c r="T57" s="68"/>
      <c r="U57" s="64">
        <f>VLOOKUP(Table4[[#This Row],[Название организации]],ПЛАН_все!B:W,13,0)</f>
        <v>0</v>
      </c>
      <c r="V57" s="68"/>
      <c r="W57" s="64">
        <f>VLOOKUP(Table4[[#This Row],[Название организации]],ПЛАН_все!B:W,14,0)</f>
        <v>10</v>
      </c>
      <c r="X57" s="68"/>
      <c r="Y57" s="64">
        <f>VLOOKUP(Table4[[#This Row],[Название организации]],ПЛАН_все!B:W,15,0)</f>
        <v>0</v>
      </c>
      <c r="Z57" s="68"/>
      <c r="AA57" s="64">
        <f>VLOOKUP(Table4[[#This Row],[Название организации]],ПЛАН_все!B:W,16,0)</f>
        <v>0</v>
      </c>
      <c r="AB57" s="68"/>
      <c r="AC57" s="64">
        <f>VLOOKUP(Table4[[#This Row],[Название организации]],ПЛАН_все!B:W,17,0)</f>
        <v>11</v>
      </c>
      <c r="AD57" s="68"/>
      <c r="AE57" s="64">
        <f>VLOOKUP(Table4[[#This Row],[Название организации]],ПЛАН_все!B:W,18,0)</f>
        <v>0</v>
      </c>
      <c r="AF57" s="68"/>
      <c r="AG57" s="64">
        <f>VLOOKUP(Table4[[#This Row],[Название организации]],ПЛАН_все!B:W,19,0)</f>
        <v>0</v>
      </c>
      <c r="AH57" s="68"/>
      <c r="AI57" s="64">
        <f>VLOOKUP(Table4[[#This Row],[Название организации]],ПЛАН_все!B:W,20,0)</f>
        <v>0</v>
      </c>
      <c r="AJ57" s="68"/>
      <c r="AK57" s="64">
        <f>VLOOKUP(Table4[[#This Row],[Название организации]],ПЛАН_все!B:W,21,0)</f>
        <v>0</v>
      </c>
      <c r="AL57" s="68"/>
      <c r="AM57" s="64">
        <f>VLOOKUP(Table4[[#This Row],[Название организации]],ПЛАН_все!B:W,22,0)</f>
        <v>0</v>
      </c>
      <c r="AN57" s="68"/>
    </row>
    <row r="58" spans="1:40" ht="33.75" x14ac:dyDescent="0.25">
      <c r="A58" s="14">
        <v>53</v>
      </c>
      <c r="B58" s="24" t="s">
        <v>478</v>
      </c>
      <c r="C58" s="64">
        <f>VLOOKUP(Table4[[#This Row],[Название организации]],ПЛАН_все!B:W,4,0)</f>
        <v>4</v>
      </c>
      <c r="D58" s="65"/>
      <c r="E58" s="64">
        <f>VLOOKUP(Table4[[#This Row],[Название организации]],ПЛАН_все!B:W,5,0)</f>
        <v>0</v>
      </c>
      <c r="F58" s="65"/>
      <c r="G58" s="64">
        <f>VLOOKUP(Table4[[#This Row],[Название организации]],ПЛАН_все!B:W,6,0)</f>
        <v>0</v>
      </c>
      <c r="H58" s="65"/>
      <c r="I58" s="64">
        <f>VLOOKUP(Table4[[#This Row],[Название организации]],ПЛАН_все!B:W,7,0)</f>
        <v>0</v>
      </c>
      <c r="J58" s="68"/>
      <c r="K58" s="64">
        <f>VLOOKUP(Table4[[#This Row],[Название организации]],ПЛАН_все!B:W,8,0)</f>
        <v>0</v>
      </c>
      <c r="L58" s="68"/>
      <c r="M58" s="64">
        <f>VLOOKUP(Table4[[#This Row],[Название организации]],ПЛАН_все!B:W,9,0)</f>
        <v>0</v>
      </c>
      <c r="N58" s="68"/>
      <c r="O58" s="64">
        <f>VLOOKUP(Table4[[#This Row],[Название организации]],ПЛАН_все!B:W,10,0)</f>
        <v>0</v>
      </c>
      <c r="P58" s="65"/>
      <c r="Q58" s="64">
        <f>VLOOKUP(Table4[[#This Row],[Название организации]],ПЛАН_все!B:W,11,0)</f>
        <v>6</v>
      </c>
      <c r="R58" s="68"/>
      <c r="S58" s="64">
        <f>VLOOKUP(Table4[[#This Row],[Название организации]],ПЛАН_все!B:W,12,0)</f>
        <v>0</v>
      </c>
      <c r="T58" s="68"/>
      <c r="U58" s="64">
        <f>VLOOKUP(Table4[[#This Row],[Название организации]],ПЛАН_все!B:W,13,0)</f>
        <v>0</v>
      </c>
      <c r="V58" s="68"/>
      <c r="W58" s="64">
        <f>VLOOKUP(Table4[[#This Row],[Название организации]],ПЛАН_все!B:W,14,0)</f>
        <v>0</v>
      </c>
      <c r="X58" s="68"/>
      <c r="Y58" s="64">
        <f>VLOOKUP(Table4[[#This Row],[Название организации]],ПЛАН_все!B:W,15,0)</f>
        <v>0</v>
      </c>
      <c r="Z58" s="68"/>
      <c r="AA58" s="64">
        <f>VLOOKUP(Table4[[#This Row],[Название организации]],ПЛАН_все!B:W,16,0)</f>
        <v>0</v>
      </c>
      <c r="AB58" s="68"/>
      <c r="AC58" s="64">
        <f>VLOOKUP(Table4[[#This Row],[Название организации]],ПЛАН_все!B:W,17,0)</f>
        <v>12</v>
      </c>
      <c r="AD58" s="68"/>
      <c r="AE58" s="64">
        <f>VLOOKUP(Table4[[#This Row],[Название организации]],ПЛАН_все!B:W,18,0)</f>
        <v>0</v>
      </c>
      <c r="AF58" s="68"/>
      <c r="AG58" s="64">
        <f>VLOOKUP(Table4[[#This Row],[Название организации]],ПЛАН_все!B:W,19,0)</f>
        <v>0</v>
      </c>
      <c r="AH58" s="68"/>
      <c r="AI58" s="64">
        <f>VLOOKUP(Table4[[#This Row],[Название организации]],ПЛАН_все!B:W,20,0)</f>
        <v>0</v>
      </c>
      <c r="AJ58" s="68"/>
      <c r="AK58" s="64">
        <f>VLOOKUP(Table4[[#This Row],[Название организации]],ПЛАН_все!B:W,21,0)</f>
        <v>0</v>
      </c>
      <c r="AL58" s="68"/>
      <c r="AM58" s="64">
        <f>VLOOKUP(Table4[[#This Row],[Название организации]],ПЛАН_все!B:W,22,0)</f>
        <v>0</v>
      </c>
      <c r="AN58" s="68"/>
    </row>
    <row r="59" spans="1:40" ht="33.75" x14ac:dyDescent="0.25">
      <c r="A59" s="14">
        <v>54</v>
      </c>
      <c r="B59" s="24" t="s">
        <v>479</v>
      </c>
      <c r="C59" s="64">
        <f>VLOOKUP(Table4[[#This Row],[Название организации]],ПЛАН_все!B:W,4,0)</f>
        <v>0</v>
      </c>
      <c r="D59" s="65"/>
      <c r="E59" s="64">
        <f>VLOOKUP(Table4[[#This Row],[Название организации]],ПЛАН_все!B:W,5,0)</f>
        <v>0</v>
      </c>
      <c r="F59" s="65"/>
      <c r="G59" s="64">
        <f>VLOOKUP(Table4[[#This Row],[Название организации]],ПЛАН_все!B:W,6,0)</f>
        <v>0</v>
      </c>
      <c r="H59" s="65"/>
      <c r="I59" s="64">
        <f>VLOOKUP(Table4[[#This Row],[Название организации]],ПЛАН_все!B:W,7,0)</f>
        <v>0</v>
      </c>
      <c r="J59" s="68"/>
      <c r="K59" s="64">
        <f>VLOOKUP(Table4[[#This Row],[Название организации]],ПЛАН_все!B:W,8,0)</f>
        <v>0</v>
      </c>
      <c r="L59" s="68"/>
      <c r="M59" s="64">
        <f>VLOOKUP(Table4[[#This Row],[Название организации]],ПЛАН_все!B:W,9,0)</f>
        <v>0</v>
      </c>
      <c r="N59" s="68"/>
      <c r="O59" s="64">
        <f>VLOOKUP(Table4[[#This Row],[Название организации]],ПЛАН_все!B:W,10,0)</f>
        <v>0</v>
      </c>
      <c r="P59" s="65"/>
      <c r="Q59" s="64">
        <f>VLOOKUP(Table4[[#This Row],[Название организации]],ПЛАН_все!B:W,11,0)</f>
        <v>0</v>
      </c>
      <c r="R59" s="68"/>
      <c r="S59" s="64">
        <f>VLOOKUP(Table4[[#This Row],[Название организации]],ПЛАН_все!B:W,12,0)</f>
        <v>0</v>
      </c>
      <c r="T59" s="68"/>
      <c r="U59" s="64">
        <f>VLOOKUP(Table4[[#This Row],[Название организации]],ПЛАН_все!B:W,13,0)</f>
        <v>0</v>
      </c>
      <c r="V59" s="68"/>
      <c r="W59" s="64">
        <f>VLOOKUP(Table4[[#This Row],[Название организации]],ПЛАН_все!B:W,14,0)</f>
        <v>0</v>
      </c>
      <c r="X59" s="68"/>
      <c r="Y59" s="64">
        <f>VLOOKUP(Table4[[#This Row],[Название организации]],ПЛАН_все!B:W,15,0)</f>
        <v>0</v>
      </c>
      <c r="Z59" s="68"/>
      <c r="AA59" s="64">
        <f>VLOOKUP(Table4[[#This Row],[Название организации]],ПЛАН_все!B:W,16,0)</f>
        <v>0</v>
      </c>
      <c r="AB59" s="68"/>
      <c r="AC59" s="64">
        <f>VLOOKUP(Table4[[#This Row],[Название организации]],ПЛАН_все!B:W,17,0)</f>
        <v>15</v>
      </c>
      <c r="AD59" s="68"/>
      <c r="AE59" s="64">
        <f>VLOOKUP(Table4[[#This Row],[Название организации]],ПЛАН_все!B:W,18,0)</f>
        <v>5</v>
      </c>
      <c r="AF59" s="68"/>
      <c r="AG59" s="64">
        <f>VLOOKUP(Table4[[#This Row],[Название организации]],ПЛАН_все!B:W,19,0)</f>
        <v>0</v>
      </c>
      <c r="AH59" s="68"/>
      <c r="AI59" s="64">
        <f>VLOOKUP(Table4[[#This Row],[Название организации]],ПЛАН_все!B:W,20,0)</f>
        <v>0</v>
      </c>
      <c r="AJ59" s="68"/>
      <c r="AK59" s="64">
        <f>VLOOKUP(Table4[[#This Row],[Название организации]],ПЛАН_все!B:W,21,0)</f>
        <v>0</v>
      </c>
      <c r="AL59" s="68"/>
      <c r="AM59" s="64">
        <f>VLOOKUP(Table4[[#This Row],[Название организации]],ПЛАН_все!B:W,22,0)</f>
        <v>0</v>
      </c>
      <c r="AN59" s="68"/>
    </row>
    <row r="60" spans="1:40" x14ac:dyDescent="0.25">
      <c r="A60" s="14">
        <v>55</v>
      </c>
      <c r="B60" s="24" t="s">
        <v>480</v>
      </c>
      <c r="C60" s="64">
        <f>VLOOKUP(Table4[[#This Row],[Название организации]],ПЛАН_все!B:W,4,0)</f>
        <v>0</v>
      </c>
      <c r="D60" s="65"/>
      <c r="E60" s="64">
        <f>VLOOKUP(Table4[[#This Row],[Название организации]],ПЛАН_все!B:W,5,0)</f>
        <v>0</v>
      </c>
      <c r="F60" s="65"/>
      <c r="G60" s="64">
        <f>VLOOKUP(Table4[[#This Row],[Название организации]],ПЛАН_все!B:W,6,0)</f>
        <v>0</v>
      </c>
      <c r="H60" s="65"/>
      <c r="I60" s="64">
        <f>VLOOKUP(Table4[[#This Row],[Название организации]],ПЛАН_все!B:W,7,0)</f>
        <v>0</v>
      </c>
      <c r="J60" s="68"/>
      <c r="K60" s="64">
        <f>VLOOKUP(Table4[[#This Row],[Название организации]],ПЛАН_все!B:W,8,0)</f>
        <v>0</v>
      </c>
      <c r="L60" s="68"/>
      <c r="M60" s="64">
        <f>VLOOKUP(Table4[[#This Row],[Название организации]],ПЛАН_все!B:W,9,0)</f>
        <v>0</v>
      </c>
      <c r="N60" s="68"/>
      <c r="O60" s="64">
        <f>VLOOKUP(Table4[[#This Row],[Название организации]],ПЛАН_все!B:W,10,0)</f>
        <v>0</v>
      </c>
      <c r="P60" s="65"/>
      <c r="Q60" s="64">
        <f>VLOOKUP(Table4[[#This Row],[Название организации]],ПЛАН_все!B:W,11,0)</f>
        <v>0</v>
      </c>
      <c r="R60" s="68"/>
      <c r="S60" s="64">
        <f>VLOOKUP(Table4[[#This Row],[Название организации]],ПЛАН_все!B:W,12,0)</f>
        <v>0</v>
      </c>
      <c r="T60" s="68"/>
      <c r="U60" s="64">
        <f>VLOOKUP(Table4[[#This Row],[Название организации]],ПЛАН_все!B:W,13,0)</f>
        <v>0</v>
      </c>
      <c r="V60" s="68"/>
      <c r="W60" s="64">
        <f>VLOOKUP(Table4[[#This Row],[Название организации]],ПЛАН_все!B:W,14,0)</f>
        <v>0</v>
      </c>
      <c r="X60" s="68"/>
      <c r="Y60" s="64">
        <f>VLOOKUP(Table4[[#This Row],[Название организации]],ПЛАН_все!B:W,15,0)</f>
        <v>0</v>
      </c>
      <c r="Z60" s="68"/>
      <c r="AA60" s="64">
        <f>VLOOKUP(Table4[[#This Row],[Название организации]],ПЛАН_все!B:W,16,0)</f>
        <v>0</v>
      </c>
      <c r="AB60" s="68"/>
      <c r="AC60" s="64">
        <f>VLOOKUP(Table4[[#This Row],[Название организации]],ПЛАН_все!B:W,17,0)</f>
        <v>100</v>
      </c>
      <c r="AD60" s="68"/>
      <c r="AE60" s="64">
        <f>VLOOKUP(Table4[[#This Row],[Название организации]],ПЛАН_все!B:W,18,0)</f>
        <v>100</v>
      </c>
      <c r="AF60" s="68"/>
      <c r="AG60" s="64">
        <f>VLOOKUP(Table4[[#This Row],[Название организации]],ПЛАН_все!B:W,19,0)</f>
        <v>0</v>
      </c>
      <c r="AH60" s="68"/>
      <c r="AI60" s="64">
        <f>VLOOKUP(Table4[[#This Row],[Название организации]],ПЛАН_все!B:W,20,0)</f>
        <v>0</v>
      </c>
      <c r="AJ60" s="68"/>
      <c r="AK60" s="64">
        <f>VLOOKUP(Table4[[#This Row],[Название организации]],ПЛАН_все!B:W,21,0)</f>
        <v>0</v>
      </c>
      <c r="AL60" s="68"/>
      <c r="AM60" s="64">
        <f>VLOOKUP(Table4[[#This Row],[Название организации]],ПЛАН_все!B:W,22,0)</f>
        <v>0</v>
      </c>
      <c r="AN60" s="68"/>
    </row>
    <row r="61" spans="1:40" ht="22.5" x14ac:dyDescent="0.25">
      <c r="A61" s="14">
        <v>56</v>
      </c>
      <c r="B61" s="24" t="s">
        <v>481</v>
      </c>
      <c r="C61" s="64">
        <f>VLOOKUP(Table4[[#This Row],[Название организации]],ПЛАН_все!B:W,4,0)</f>
        <v>0</v>
      </c>
      <c r="D61" s="65"/>
      <c r="E61" s="64">
        <f>VLOOKUP(Table4[[#This Row],[Название организации]],ПЛАН_все!B:W,5,0)</f>
        <v>0</v>
      </c>
      <c r="F61" s="65"/>
      <c r="G61" s="64">
        <f>VLOOKUP(Table4[[#This Row],[Название организации]],ПЛАН_все!B:W,6,0)</f>
        <v>0</v>
      </c>
      <c r="H61" s="65"/>
      <c r="I61" s="64">
        <f>VLOOKUP(Table4[[#This Row],[Название организации]],ПЛАН_все!B:W,7,0)</f>
        <v>0</v>
      </c>
      <c r="J61" s="68"/>
      <c r="K61" s="64">
        <f>VLOOKUP(Table4[[#This Row],[Название организации]],ПЛАН_все!B:W,8,0)</f>
        <v>0</v>
      </c>
      <c r="L61" s="68"/>
      <c r="M61" s="64">
        <f>VLOOKUP(Table4[[#This Row],[Название организации]],ПЛАН_все!B:W,9,0)</f>
        <v>0</v>
      </c>
      <c r="N61" s="68"/>
      <c r="O61" s="64">
        <f>VLOOKUP(Table4[[#This Row],[Название организации]],ПЛАН_все!B:W,10,0)</f>
        <v>0</v>
      </c>
      <c r="P61" s="65"/>
      <c r="Q61" s="64">
        <f>VLOOKUP(Table4[[#This Row],[Название организации]],ПЛАН_все!B:W,11,0)</f>
        <v>0</v>
      </c>
      <c r="R61" s="68"/>
      <c r="S61" s="64">
        <f>VLOOKUP(Table4[[#This Row],[Название организации]],ПЛАН_все!B:W,12,0)</f>
        <v>0</v>
      </c>
      <c r="T61" s="68"/>
      <c r="U61" s="64">
        <f>VLOOKUP(Table4[[#This Row],[Название организации]],ПЛАН_все!B:W,13,0)</f>
        <v>0</v>
      </c>
      <c r="V61" s="68"/>
      <c r="W61" s="64">
        <f>VLOOKUP(Table4[[#This Row],[Название организации]],ПЛАН_все!B:W,14,0)</f>
        <v>1</v>
      </c>
      <c r="X61" s="68"/>
      <c r="Y61" s="64">
        <f>VLOOKUP(Table4[[#This Row],[Название организации]],ПЛАН_все!B:W,15,0)</f>
        <v>0</v>
      </c>
      <c r="Z61" s="68"/>
      <c r="AA61" s="64">
        <f>VLOOKUP(Table4[[#This Row],[Название организации]],ПЛАН_все!B:W,16,0)</f>
        <v>0</v>
      </c>
      <c r="AB61" s="68"/>
      <c r="AC61" s="64">
        <f>VLOOKUP(Table4[[#This Row],[Название организации]],ПЛАН_все!B:W,17,0)</f>
        <v>50</v>
      </c>
      <c r="AD61" s="68"/>
      <c r="AE61" s="64">
        <f>VLOOKUP(Table4[[#This Row],[Название организации]],ПЛАН_все!B:W,18,0)</f>
        <v>0</v>
      </c>
      <c r="AF61" s="68"/>
      <c r="AG61" s="64">
        <f>VLOOKUP(Table4[[#This Row],[Название организации]],ПЛАН_все!B:W,19,0)</f>
        <v>0</v>
      </c>
      <c r="AH61" s="68"/>
      <c r="AI61" s="64">
        <f>VLOOKUP(Table4[[#This Row],[Название организации]],ПЛАН_все!B:W,20,0)</f>
        <v>0</v>
      </c>
      <c r="AJ61" s="68"/>
      <c r="AK61" s="64">
        <f>VLOOKUP(Table4[[#This Row],[Название организации]],ПЛАН_все!B:W,21,0)</f>
        <v>0</v>
      </c>
      <c r="AL61" s="68"/>
      <c r="AM61" s="64">
        <f>VLOOKUP(Table4[[#This Row],[Название организации]],ПЛАН_все!B:W,22,0)</f>
        <v>0</v>
      </c>
      <c r="AN61" s="68"/>
    </row>
    <row r="62" spans="1:40" x14ac:dyDescent="0.25">
      <c r="A62" s="14">
        <v>57</v>
      </c>
      <c r="B62" s="24" t="s">
        <v>482</v>
      </c>
      <c r="C62" s="64">
        <f>VLOOKUP(Table4[[#This Row],[Название организации]],ПЛАН_все!B:W,4,0)</f>
        <v>35</v>
      </c>
      <c r="D62" s="65"/>
      <c r="E62" s="64">
        <f>VLOOKUP(Table4[[#This Row],[Название организации]],ПЛАН_все!B:W,5,0)</f>
        <v>0</v>
      </c>
      <c r="F62" s="65"/>
      <c r="G62" s="64">
        <f>VLOOKUP(Table4[[#This Row],[Название организации]],ПЛАН_все!B:W,6,0)</f>
        <v>0</v>
      </c>
      <c r="H62" s="65"/>
      <c r="I62" s="64">
        <f>VLOOKUP(Table4[[#This Row],[Название организации]],ПЛАН_все!B:W,7,0)</f>
        <v>0</v>
      </c>
      <c r="J62" s="68"/>
      <c r="K62" s="64">
        <f>VLOOKUP(Table4[[#This Row],[Название организации]],ПЛАН_все!B:W,8,0)</f>
        <v>0</v>
      </c>
      <c r="L62" s="68"/>
      <c r="M62" s="64">
        <f>VLOOKUP(Table4[[#This Row],[Название организации]],ПЛАН_все!B:W,9,0)</f>
        <v>0</v>
      </c>
      <c r="N62" s="68"/>
      <c r="O62" s="64">
        <f>VLOOKUP(Table4[[#This Row],[Название организации]],ПЛАН_все!B:W,10,0)</f>
        <v>0</v>
      </c>
      <c r="P62" s="65"/>
      <c r="Q62" s="64">
        <f>VLOOKUP(Table4[[#This Row],[Название организации]],ПЛАН_все!B:W,11,0)</f>
        <v>0</v>
      </c>
      <c r="R62" s="68"/>
      <c r="S62" s="64">
        <f>VLOOKUP(Table4[[#This Row],[Название организации]],ПЛАН_все!B:W,12,0)</f>
        <v>0</v>
      </c>
      <c r="T62" s="68"/>
      <c r="U62" s="64">
        <f>VLOOKUP(Table4[[#This Row],[Название организации]],ПЛАН_все!B:W,13,0)</f>
        <v>0</v>
      </c>
      <c r="V62" s="68"/>
      <c r="W62" s="64">
        <f>VLOOKUP(Table4[[#This Row],[Название организации]],ПЛАН_все!B:W,14,0)</f>
        <v>0</v>
      </c>
      <c r="X62" s="68"/>
      <c r="Y62" s="64">
        <f>VLOOKUP(Table4[[#This Row],[Название организации]],ПЛАН_все!B:W,15,0)</f>
        <v>0</v>
      </c>
      <c r="Z62" s="68"/>
      <c r="AA62" s="64">
        <f>VLOOKUP(Table4[[#This Row],[Название организации]],ПЛАН_все!B:W,16,0)</f>
        <v>0</v>
      </c>
      <c r="AB62" s="68"/>
      <c r="AC62" s="64">
        <f>VLOOKUP(Table4[[#This Row],[Название организации]],ПЛАН_все!B:W,17,0)</f>
        <v>0</v>
      </c>
      <c r="AD62" s="68"/>
      <c r="AE62" s="64">
        <f>VLOOKUP(Table4[[#This Row],[Название организации]],ПЛАН_все!B:W,18,0)</f>
        <v>0</v>
      </c>
      <c r="AF62" s="68"/>
      <c r="AG62" s="64">
        <f>VLOOKUP(Table4[[#This Row],[Название организации]],ПЛАН_все!B:W,19,0)</f>
        <v>0</v>
      </c>
      <c r="AH62" s="68"/>
      <c r="AI62" s="64">
        <f>VLOOKUP(Table4[[#This Row],[Название организации]],ПЛАН_все!B:W,20,0)</f>
        <v>50</v>
      </c>
      <c r="AJ62" s="68"/>
      <c r="AK62" s="64">
        <f>VLOOKUP(Table4[[#This Row],[Название организации]],ПЛАН_все!B:W,21,0)</f>
        <v>20</v>
      </c>
      <c r="AL62" s="68"/>
      <c r="AM62" s="64">
        <f>VLOOKUP(Table4[[#This Row],[Название организации]],ПЛАН_все!B:W,22,0)</f>
        <v>0</v>
      </c>
      <c r="AN62" s="68"/>
    </row>
    <row r="63" spans="1:40" ht="22.5" x14ac:dyDescent="0.25">
      <c r="A63" s="14">
        <v>58</v>
      </c>
      <c r="B63" s="24" t="s">
        <v>483</v>
      </c>
      <c r="C63" s="64">
        <f>VLOOKUP(Table4[[#This Row],[Название организации]],ПЛАН_все!B:W,4,0)</f>
        <v>0</v>
      </c>
      <c r="D63" s="65"/>
      <c r="E63" s="64">
        <f>VLOOKUP(Table4[[#This Row],[Название организации]],ПЛАН_все!B:W,5,0)</f>
        <v>0</v>
      </c>
      <c r="F63" s="65"/>
      <c r="G63" s="64">
        <f>VLOOKUP(Table4[[#This Row],[Название организации]],ПЛАН_все!B:W,6,0)</f>
        <v>0</v>
      </c>
      <c r="H63" s="65"/>
      <c r="I63" s="64">
        <f>VLOOKUP(Table4[[#This Row],[Название организации]],ПЛАН_все!B:W,7,0)</f>
        <v>0</v>
      </c>
      <c r="J63" s="68"/>
      <c r="K63" s="64">
        <f>VLOOKUP(Table4[[#This Row],[Название организации]],ПЛАН_все!B:W,8,0)</f>
        <v>0</v>
      </c>
      <c r="L63" s="68"/>
      <c r="M63" s="64">
        <f>VLOOKUP(Table4[[#This Row],[Название организации]],ПЛАН_все!B:W,9,0)</f>
        <v>0</v>
      </c>
      <c r="N63" s="68"/>
      <c r="O63" s="64">
        <f>VLOOKUP(Table4[[#This Row],[Название организации]],ПЛАН_все!B:W,10,0)</f>
        <v>0</v>
      </c>
      <c r="P63" s="65"/>
      <c r="Q63" s="64">
        <f>VLOOKUP(Table4[[#This Row],[Название организации]],ПЛАН_все!B:W,11,0)</f>
        <v>0</v>
      </c>
      <c r="R63" s="68"/>
      <c r="S63" s="64">
        <f>VLOOKUP(Table4[[#This Row],[Название организации]],ПЛАН_все!B:W,12,0)</f>
        <v>0</v>
      </c>
      <c r="T63" s="68"/>
      <c r="U63" s="64">
        <f>VLOOKUP(Table4[[#This Row],[Название организации]],ПЛАН_все!B:W,13,0)</f>
        <v>0</v>
      </c>
      <c r="V63" s="68"/>
      <c r="W63" s="64">
        <f>VLOOKUP(Table4[[#This Row],[Название организации]],ПЛАН_все!B:W,14,0)</f>
        <v>4</v>
      </c>
      <c r="X63" s="68"/>
      <c r="Y63" s="64">
        <f>VLOOKUP(Table4[[#This Row],[Название организации]],ПЛАН_все!B:W,15,0)</f>
        <v>0</v>
      </c>
      <c r="Z63" s="68"/>
      <c r="AA63" s="64">
        <f>VLOOKUP(Table4[[#This Row],[Название организации]],ПЛАН_все!B:W,16,0)</f>
        <v>0</v>
      </c>
      <c r="AB63" s="68"/>
      <c r="AC63" s="64">
        <f>VLOOKUP(Table4[[#This Row],[Название организации]],ПЛАН_все!B:W,17,0)</f>
        <v>30</v>
      </c>
      <c r="AD63" s="68"/>
      <c r="AE63" s="64">
        <f>VLOOKUP(Table4[[#This Row],[Название организации]],ПЛАН_все!B:W,18,0)</f>
        <v>0</v>
      </c>
      <c r="AF63" s="68"/>
      <c r="AG63" s="64">
        <f>VLOOKUP(Table4[[#This Row],[Название организации]],ПЛАН_все!B:W,19,0)</f>
        <v>0</v>
      </c>
      <c r="AH63" s="68"/>
      <c r="AI63" s="64">
        <f>VLOOKUP(Table4[[#This Row],[Название организации]],ПЛАН_все!B:W,20,0)</f>
        <v>0</v>
      </c>
      <c r="AJ63" s="68"/>
      <c r="AK63" s="64">
        <f>VLOOKUP(Table4[[#This Row],[Название организации]],ПЛАН_все!B:W,21,0)</f>
        <v>0</v>
      </c>
      <c r="AL63" s="68"/>
      <c r="AM63" s="64">
        <f>VLOOKUP(Table4[[#This Row],[Название организации]],ПЛАН_все!B:W,22,0)</f>
        <v>0</v>
      </c>
      <c r="AN63" s="68"/>
    </row>
    <row r="64" spans="1:40" ht="33.75" x14ac:dyDescent="0.25">
      <c r="A64" s="14">
        <v>59</v>
      </c>
      <c r="B64" s="24" t="s">
        <v>484</v>
      </c>
      <c r="C64" s="64">
        <f>VLOOKUP(Table4[[#This Row],[Название организации]],ПЛАН_все!B:W,4,0)</f>
        <v>0</v>
      </c>
      <c r="D64" s="65"/>
      <c r="E64" s="64">
        <f>VLOOKUP(Table4[[#This Row],[Название организации]],ПЛАН_все!B:W,5,0)</f>
        <v>0</v>
      </c>
      <c r="F64" s="65"/>
      <c r="G64" s="64">
        <f>VLOOKUP(Table4[[#This Row],[Название организации]],ПЛАН_все!B:W,6,0)</f>
        <v>0</v>
      </c>
      <c r="H64" s="65"/>
      <c r="I64" s="64">
        <f>VLOOKUP(Table4[[#This Row],[Название организации]],ПЛАН_все!B:W,7,0)</f>
        <v>0</v>
      </c>
      <c r="J64" s="68"/>
      <c r="K64" s="64">
        <f>VLOOKUP(Table4[[#This Row],[Название организации]],ПЛАН_все!B:W,8,0)</f>
        <v>0</v>
      </c>
      <c r="L64" s="68"/>
      <c r="M64" s="64">
        <f>VLOOKUP(Table4[[#This Row],[Название организации]],ПЛАН_все!B:W,9,0)</f>
        <v>5</v>
      </c>
      <c r="N64" s="68"/>
      <c r="O64" s="64">
        <f>VLOOKUP(Table4[[#This Row],[Название организации]],ПЛАН_все!B:W,10,0)</f>
        <v>0</v>
      </c>
      <c r="P64" s="65"/>
      <c r="Q64" s="64">
        <f>VLOOKUP(Table4[[#This Row],[Название организации]],ПЛАН_все!B:W,11,0)</f>
        <v>0</v>
      </c>
      <c r="R64" s="68"/>
      <c r="S64" s="64">
        <f>VLOOKUP(Table4[[#This Row],[Название организации]],ПЛАН_все!B:W,12,0)</f>
        <v>0</v>
      </c>
      <c r="T64" s="68"/>
      <c r="U64" s="64">
        <f>VLOOKUP(Table4[[#This Row],[Название организации]],ПЛАН_все!B:W,13,0)</f>
        <v>0</v>
      </c>
      <c r="V64" s="68"/>
      <c r="W64" s="64">
        <f>VLOOKUP(Table4[[#This Row],[Название организации]],ПЛАН_все!B:W,14,0)</f>
        <v>5</v>
      </c>
      <c r="X64" s="68"/>
      <c r="Y64" s="64">
        <f>VLOOKUP(Table4[[#This Row],[Название организации]],ПЛАН_все!B:W,15,0)</f>
        <v>0</v>
      </c>
      <c r="Z64" s="68"/>
      <c r="AA64" s="64">
        <f>VLOOKUP(Table4[[#This Row],[Название организации]],ПЛАН_все!B:W,16,0)</f>
        <v>0</v>
      </c>
      <c r="AB64" s="68"/>
      <c r="AC64" s="64">
        <f>VLOOKUP(Table4[[#This Row],[Название организации]],ПЛАН_все!B:W,17,0)</f>
        <v>30</v>
      </c>
      <c r="AD64" s="68"/>
      <c r="AE64" s="64">
        <f>VLOOKUP(Table4[[#This Row],[Название организации]],ПЛАН_все!B:W,18,0)</f>
        <v>10</v>
      </c>
      <c r="AF64" s="68"/>
      <c r="AG64" s="64">
        <f>VLOOKUP(Table4[[#This Row],[Название организации]],ПЛАН_все!B:W,19,0)</f>
        <v>0</v>
      </c>
      <c r="AH64" s="68"/>
      <c r="AI64" s="64">
        <f>VLOOKUP(Table4[[#This Row],[Название организации]],ПЛАН_все!B:W,20,0)</f>
        <v>30</v>
      </c>
      <c r="AJ64" s="68"/>
      <c r="AK64" s="64">
        <f>VLOOKUP(Table4[[#This Row],[Название организации]],ПЛАН_все!B:W,21,0)</f>
        <v>10</v>
      </c>
      <c r="AL64" s="68"/>
      <c r="AM64" s="64">
        <f>VLOOKUP(Table4[[#This Row],[Название организации]],ПЛАН_все!B:W,22,0)</f>
        <v>30</v>
      </c>
      <c r="AN64" s="68"/>
    </row>
    <row r="65" spans="1:40" ht="22.5" x14ac:dyDescent="0.25">
      <c r="A65" s="14">
        <v>60</v>
      </c>
      <c r="B65" s="24" t="s">
        <v>485</v>
      </c>
      <c r="C65" s="64">
        <f>VLOOKUP(Table4[[#This Row],[Название организации]],ПЛАН_все!B:W,4,0)</f>
        <v>0</v>
      </c>
      <c r="D65" s="65"/>
      <c r="E65" s="64">
        <f>VLOOKUP(Table4[[#This Row],[Название организации]],ПЛАН_все!B:W,5,0)</f>
        <v>0</v>
      </c>
      <c r="F65" s="65"/>
      <c r="G65" s="64">
        <f>VLOOKUP(Table4[[#This Row],[Название организации]],ПЛАН_все!B:W,6,0)</f>
        <v>0</v>
      </c>
      <c r="H65" s="65"/>
      <c r="I65" s="64">
        <f>VLOOKUP(Table4[[#This Row],[Название организации]],ПЛАН_все!B:W,7,0)</f>
        <v>0</v>
      </c>
      <c r="J65" s="68"/>
      <c r="K65" s="64">
        <f>VLOOKUP(Table4[[#This Row],[Название организации]],ПЛАН_все!B:W,8,0)</f>
        <v>0</v>
      </c>
      <c r="L65" s="68"/>
      <c r="M65" s="64">
        <f>VLOOKUP(Table4[[#This Row],[Название организации]],ПЛАН_все!B:W,9,0)</f>
        <v>0</v>
      </c>
      <c r="N65" s="68"/>
      <c r="O65" s="64">
        <f>VLOOKUP(Table4[[#This Row],[Название организации]],ПЛАН_все!B:W,10,0)</f>
        <v>0</v>
      </c>
      <c r="P65" s="65"/>
      <c r="Q65" s="64">
        <f>VLOOKUP(Table4[[#This Row],[Название организации]],ПЛАН_все!B:W,11,0)</f>
        <v>0</v>
      </c>
      <c r="R65" s="68"/>
      <c r="S65" s="64">
        <f>VLOOKUP(Table4[[#This Row],[Название организации]],ПЛАН_все!B:W,12,0)</f>
        <v>0</v>
      </c>
      <c r="T65" s="68"/>
      <c r="U65" s="64">
        <f>VLOOKUP(Table4[[#This Row],[Название организации]],ПЛАН_все!B:W,13,0)</f>
        <v>0</v>
      </c>
      <c r="V65" s="68"/>
      <c r="W65" s="64">
        <f>VLOOKUP(Table4[[#This Row],[Название организации]],ПЛАН_все!B:W,14,0)</f>
        <v>0</v>
      </c>
      <c r="X65" s="68"/>
      <c r="Y65" s="64">
        <f>VLOOKUP(Table4[[#This Row],[Название организации]],ПЛАН_все!B:W,15,0)</f>
        <v>0</v>
      </c>
      <c r="Z65" s="68"/>
      <c r="AA65" s="64">
        <f>VLOOKUP(Table4[[#This Row],[Название организации]],ПЛАН_все!B:W,16,0)</f>
        <v>0</v>
      </c>
      <c r="AB65" s="68"/>
      <c r="AC65" s="64">
        <f>VLOOKUP(Table4[[#This Row],[Название организации]],ПЛАН_все!B:W,17,0)</f>
        <v>40</v>
      </c>
      <c r="AD65" s="68"/>
      <c r="AE65" s="64">
        <f>VLOOKUP(Table4[[#This Row],[Название организации]],ПЛАН_все!B:W,18,0)</f>
        <v>25</v>
      </c>
      <c r="AF65" s="68"/>
      <c r="AG65" s="64">
        <f>VLOOKUP(Table4[[#This Row],[Название организации]],ПЛАН_все!B:W,19,0)</f>
        <v>0</v>
      </c>
      <c r="AH65" s="68"/>
      <c r="AI65" s="64">
        <f>VLOOKUP(Table4[[#This Row],[Название организации]],ПЛАН_все!B:W,20,0)</f>
        <v>15</v>
      </c>
      <c r="AJ65" s="68"/>
      <c r="AK65" s="64">
        <f>VLOOKUP(Table4[[#This Row],[Название организации]],ПЛАН_все!B:W,21,0)</f>
        <v>0</v>
      </c>
      <c r="AL65" s="68"/>
      <c r="AM65" s="64">
        <f>VLOOKUP(Table4[[#This Row],[Название организации]],ПЛАН_все!B:W,22,0)</f>
        <v>0</v>
      </c>
      <c r="AN65" s="68"/>
    </row>
    <row r="66" spans="1:40" ht="33.75" x14ac:dyDescent="0.25">
      <c r="A66" s="14">
        <v>61</v>
      </c>
      <c r="B66" s="24" t="s">
        <v>486</v>
      </c>
      <c r="C66" s="64">
        <f>VLOOKUP(Table4[[#This Row],[Название организации]],ПЛАН_все!B:W,4,0)</f>
        <v>0</v>
      </c>
      <c r="D66" s="65"/>
      <c r="E66" s="64">
        <f>VLOOKUP(Table4[[#This Row],[Название организации]],ПЛАН_все!B:W,5,0)</f>
        <v>0</v>
      </c>
      <c r="F66" s="65"/>
      <c r="G66" s="64">
        <f>VLOOKUP(Table4[[#This Row],[Название организации]],ПЛАН_все!B:W,6,0)</f>
        <v>0</v>
      </c>
      <c r="H66" s="65"/>
      <c r="I66" s="64">
        <f>VLOOKUP(Table4[[#This Row],[Название организации]],ПЛАН_все!B:W,7,0)</f>
        <v>0</v>
      </c>
      <c r="J66" s="68"/>
      <c r="K66" s="64">
        <f>VLOOKUP(Table4[[#This Row],[Название организации]],ПЛАН_все!B:W,8,0)</f>
        <v>0</v>
      </c>
      <c r="L66" s="68"/>
      <c r="M66" s="64">
        <f>VLOOKUP(Table4[[#This Row],[Название организации]],ПЛАН_все!B:W,9,0)</f>
        <v>0</v>
      </c>
      <c r="N66" s="68"/>
      <c r="O66" s="64">
        <f>VLOOKUP(Table4[[#This Row],[Название организации]],ПЛАН_все!B:W,10,0)</f>
        <v>0</v>
      </c>
      <c r="P66" s="65"/>
      <c r="Q66" s="64">
        <f>VLOOKUP(Table4[[#This Row],[Название организации]],ПЛАН_все!B:W,11,0)</f>
        <v>0</v>
      </c>
      <c r="R66" s="68"/>
      <c r="S66" s="64">
        <f>VLOOKUP(Table4[[#This Row],[Название организации]],ПЛАН_все!B:W,12,0)</f>
        <v>0</v>
      </c>
      <c r="T66" s="68"/>
      <c r="U66" s="64">
        <f>VLOOKUP(Table4[[#This Row],[Название организации]],ПЛАН_все!B:W,13,0)</f>
        <v>0</v>
      </c>
      <c r="V66" s="68"/>
      <c r="W66" s="64">
        <f>VLOOKUP(Table4[[#This Row],[Название организации]],ПЛАН_все!B:W,14,0)</f>
        <v>24</v>
      </c>
      <c r="X66" s="68"/>
      <c r="Y66" s="64">
        <f>VLOOKUP(Table4[[#This Row],[Название организации]],ПЛАН_все!B:W,15,0)</f>
        <v>0</v>
      </c>
      <c r="Z66" s="68"/>
      <c r="AA66" s="64">
        <f>VLOOKUP(Table4[[#This Row],[Название организации]],ПЛАН_все!B:W,16,0)</f>
        <v>0</v>
      </c>
      <c r="AB66" s="68"/>
      <c r="AC66" s="64">
        <f>VLOOKUP(Table4[[#This Row],[Название организации]],ПЛАН_все!B:W,17,0)</f>
        <v>24</v>
      </c>
      <c r="AD66" s="68"/>
      <c r="AE66" s="64">
        <f>VLOOKUP(Table4[[#This Row],[Название организации]],ПЛАН_все!B:W,18,0)</f>
        <v>24</v>
      </c>
      <c r="AF66" s="68"/>
      <c r="AG66" s="64">
        <f>VLOOKUP(Table4[[#This Row],[Название организации]],ПЛАН_все!B:W,19,0)</f>
        <v>0</v>
      </c>
      <c r="AH66" s="68"/>
      <c r="AI66" s="64">
        <f>VLOOKUP(Table4[[#This Row],[Название организации]],ПЛАН_все!B:W,20,0)</f>
        <v>0</v>
      </c>
      <c r="AJ66" s="68"/>
      <c r="AK66" s="64">
        <f>VLOOKUP(Table4[[#This Row],[Название организации]],ПЛАН_все!B:W,21,0)</f>
        <v>24</v>
      </c>
      <c r="AL66" s="68"/>
      <c r="AM66" s="64">
        <f>VLOOKUP(Table4[[#This Row],[Название организации]],ПЛАН_все!B:W,22,0)</f>
        <v>0</v>
      </c>
      <c r="AN66" s="68"/>
    </row>
    <row r="67" spans="1:40" ht="22.5" x14ac:dyDescent="0.25">
      <c r="A67" s="14">
        <v>62</v>
      </c>
      <c r="B67" s="24" t="s">
        <v>487</v>
      </c>
      <c r="C67" s="64">
        <f>VLOOKUP(Table4[[#This Row],[Название организации]],ПЛАН_все!B:W,4,0)</f>
        <v>0</v>
      </c>
      <c r="D67" s="65"/>
      <c r="E67" s="64">
        <f>VLOOKUP(Table4[[#This Row],[Название организации]],ПЛАН_все!B:W,5,0)</f>
        <v>0</v>
      </c>
      <c r="F67" s="65"/>
      <c r="G67" s="64">
        <f>VLOOKUP(Table4[[#This Row],[Название организации]],ПЛАН_все!B:W,6,0)</f>
        <v>0</v>
      </c>
      <c r="H67" s="65"/>
      <c r="I67" s="64">
        <f>VLOOKUP(Table4[[#This Row],[Название организации]],ПЛАН_все!B:W,7,0)</f>
        <v>0</v>
      </c>
      <c r="J67" s="68"/>
      <c r="K67" s="64">
        <f>VLOOKUP(Table4[[#This Row],[Название организации]],ПЛАН_все!B:W,8,0)</f>
        <v>0</v>
      </c>
      <c r="L67" s="68"/>
      <c r="M67" s="64">
        <f>VLOOKUP(Table4[[#This Row],[Название организации]],ПЛАН_все!B:W,9,0)</f>
        <v>0</v>
      </c>
      <c r="N67" s="68"/>
      <c r="O67" s="64">
        <f>VLOOKUP(Table4[[#This Row],[Название организации]],ПЛАН_все!B:W,10,0)</f>
        <v>0</v>
      </c>
      <c r="P67" s="65"/>
      <c r="Q67" s="64">
        <f>VLOOKUP(Table4[[#This Row],[Название организации]],ПЛАН_все!B:W,11,0)</f>
        <v>7</v>
      </c>
      <c r="R67" s="68"/>
      <c r="S67" s="64">
        <f>VLOOKUP(Table4[[#This Row],[Название организации]],ПЛАН_все!B:W,12,0)</f>
        <v>0</v>
      </c>
      <c r="T67" s="68"/>
      <c r="U67" s="64">
        <f>VLOOKUP(Table4[[#This Row],[Название организации]],ПЛАН_все!B:W,13,0)</f>
        <v>0</v>
      </c>
      <c r="V67" s="68"/>
      <c r="W67" s="64">
        <f>VLOOKUP(Table4[[#This Row],[Название организации]],ПЛАН_все!B:W,14,0)</f>
        <v>0</v>
      </c>
      <c r="X67" s="68"/>
      <c r="Y67" s="64">
        <f>VLOOKUP(Table4[[#This Row],[Название организации]],ПЛАН_все!B:W,15,0)</f>
        <v>0</v>
      </c>
      <c r="Z67" s="68"/>
      <c r="AA67" s="64">
        <f>VLOOKUP(Table4[[#This Row],[Название организации]],ПЛАН_все!B:W,16,0)</f>
        <v>0</v>
      </c>
      <c r="AB67" s="68"/>
      <c r="AC67" s="64">
        <f>VLOOKUP(Table4[[#This Row],[Название организации]],ПЛАН_все!B:W,17,0)</f>
        <v>50</v>
      </c>
      <c r="AD67" s="68"/>
      <c r="AE67" s="64">
        <f>VLOOKUP(Table4[[#This Row],[Название организации]],ПЛАН_все!B:W,18,0)</f>
        <v>0</v>
      </c>
      <c r="AF67" s="68"/>
      <c r="AG67" s="64">
        <f>VLOOKUP(Table4[[#This Row],[Название организации]],ПЛАН_все!B:W,19,0)</f>
        <v>0</v>
      </c>
      <c r="AH67" s="68"/>
      <c r="AI67" s="64">
        <f>VLOOKUP(Table4[[#This Row],[Название организации]],ПЛАН_все!B:W,20,0)</f>
        <v>0</v>
      </c>
      <c r="AJ67" s="68"/>
      <c r="AK67" s="64">
        <f>VLOOKUP(Table4[[#This Row],[Название организации]],ПЛАН_все!B:W,21,0)</f>
        <v>0</v>
      </c>
      <c r="AL67" s="68"/>
      <c r="AM67" s="64">
        <f>VLOOKUP(Table4[[#This Row],[Название организации]],ПЛАН_все!B:W,22,0)</f>
        <v>0</v>
      </c>
      <c r="AN67" s="68"/>
    </row>
    <row r="68" spans="1:40" ht="33.75" x14ac:dyDescent="0.25">
      <c r="A68" s="14">
        <v>63</v>
      </c>
      <c r="B68" s="24" t="s">
        <v>488</v>
      </c>
      <c r="C68" s="64">
        <f>VLOOKUP(Table4[[#This Row],[Название организации]],ПЛАН_все!B:W,4,0)</f>
        <v>0</v>
      </c>
      <c r="D68" s="65"/>
      <c r="E68" s="64">
        <f>VLOOKUP(Table4[[#This Row],[Название организации]],ПЛАН_все!B:W,5,0)</f>
        <v>0</v>
      </c>
      <c r="F68" s="65"/>
      <c r="G68" s="64">
        <f>VLOOKUP(Table4[[#This Row],[Название организации]],ПЛАН_все!B:W,6,0)</f>
        <v>0</v>
      </c>
      <c r="H68" s="65"/>
      <c r="I68" s="64">
        <f>VLOOKUP(Table4[[#This Row],[Название организации]],ПЛАН_все!B:W,7,0)</f>
        <v>0</v>
      </c>
      <c r="J68" s="68"/>
      <c r="K68" s="64">
        <f>VLOOKUP(Table4[[#This Row],[Название организации]],ПЛАН_все!B:W,8,0)</f>
        <v>0</v>
      </c>
      <c r="L68" s="68"/>
      <c r="M68" s="64">
        <f>VLOOKUP(Table4[[#This Row],[Название организации]],ПЛАН_все!B:W,9,0)</f>
        <v>0</v>
      </c>
      <c r="N68" s="68"/>
      <c r="O68" s="64">
        <f>VLOOKUP(Table4[[#This Row],[Название организации]],ПЛАН_все!B:W,10,0)</f>
        <v>0</v>
      </c>
      <c r="P68" s="65"/>
      <c r="Q68" s="64">
        <f>VLOOKUP(Table4[[#This Row],[Название организации]],ПЛАН_все!B:W,11,0)</f>
        <v>10</v>
      </c>
      <c r="R68" s="68"/>
      <c r="S68" s="64">
        <f>VLOOKUP(Table4[[#This Row],[Название организации]],ПЛАН_все!B:W,12,0)</f>
        <v>0</v>
      </c>
      <c r="T68" s="68"/>
      <c r="U68" s="64">
        <f>VLOOKUP(Table4[[#This Row],[Название организации]],ПЛАН_все!B:W,13,0)</f>
        <v>0</v>
      </c>
      <c r="V68" s="68"/>
      <c r="W68" s="64">
        <f>VLOOKUP(Table4[[#This Row],[Название организации]],ПЛАН_все!B:W,14,0)</f>
        <v>0</v>
      </c>
      <c r="X68" s="68"/>
      <c r="Y68" s="64">
        <f>VLOOKUP(Table4[[#This Row],[Название организации]],ПЛАН_все!B:W,15,0)</f>
        <v>0</v>
      </c>
      <c r="Z68" s="68"/>
      <c r="AA68" s="64">
        <f>VLOOKUP(Table4[[#This Row],[Название организации]],ПЛАН_все!B:W,16,0)</f>
        <v>0</v>
      </c>
      <c r="AB68" s="68"/>
      <c r="AC68" s="64">
        <f>VLOOKUP(Table4[[#This Row],[Название организации]],ПЛАН_все!B:W,17,0)</f>
        <v>0</v>
      </c>
      <c r="AD68" s="68"/>
      <c r="AE68" s="64">
        <f>VLOOKUP(Table4[[#This Row],[Название организации]],ПЛАН_все!B:W,18,0)</f>
        <v>0</v>
      </c>
      <c r="AF68" s="68"/>
      <c r="AG68" s="64">
        <f>VLOOKUP(Table4[[#This Row],[Название организации]],ПЛАН_все!B:W,19,0)</f>
        <v>0</v>
      </c>
      <c r="AH68" s="68"/>
      <c r="AI68" s="64">
        <f>VLOOKUP(Table4[[#This Row],[Название организации]],ПЛАН_все!B:W,20,0)</f>
        <v>0</v>
      </c>
      <c r="AJ68" s="68"/>
      <c r="AK68" s="64">
        <f>VLOOKUP(Table4[[#This Row],[Название организации]],ПЛАН_все!B:W,21,0)</f>
        <v>0</v>
      </c>
      <c r="AL68" s="68"/>
      <c r="AM68" s="64">
        <f>VLOOKUP(Table4[[#This Row],[Название организации]],ПЛАН_все!B:W,22,0)</f>
        <v>0</v>
      </c>
      <c r="AN68" s="68"/>
    </row>
    <row r="69" spans="1:40" ht="33.75" x14ac:dyDescent="0.25">
      <c r="A69" s="14">
        <v>64</v>
      </c>
      <c r="B69" s="24" t="s">
        <v>489</v>
      </c>
      <c r="C69" s="64">
        <f>VLOOKUP(Table4[[#This Row],[Название организации]],ПЛАН_все!B:W,4,0)</f>
        <v>0</v>
      </c>
      <c r="D69" s="65"/>
      <c r="E69" s="64">
        <f>VLOOKUP(Table4[[#This Row],[Название организации]],ПЛАН_все!B:W,5,0)</f>
        <v>0</v>
      </c>
      <c r="F69" s="65"/>
      <c r="G69" s="64">
        <f>VLOOKUP(Table4[[#This Row],[Название организации]],ПЛАН_все!B:W,6,0)</f>
        <v>0</v>
      </c>
      <c r="H69" s="65"/>
      <c r="I69" s="64">
        <f>VLOOKUP(Table4[[#This Row],[Название организации]],ПЛАН_все!B:W,7,0)</f>
        <v>0</v>
      </c>
      <c r="J69" s="68"/>
      <c r="K69" s="64">
        <f>VLOOKUP(Table4[[#This Row],[Название организации]],ПЛАН_все!B:W,8,0)</f>
        <v>60</v>
      </c>
      <c r="L69" s="68"/>
      <c r="M69" s="64">
        <f>VLOOKUP(Table4[[#This Row],[Название организации]],ПЛАН_все!B:W,9,0)</f>
        <v>0</v>
      </c>
      <c r="N69" s="68"/>
      <c r="O69" s="64">
        <f>VLOOKUP(Table4[[#This Row],[Название организации]],ПЛАН_все!B:W,10,0)</f>
        <v>10</v>
      </c>
      <c r="P69" s="65"/>
      <c r="Q69" s="64">
        <f>VLOOKUP(Table4[[#This Row],[Название организации]],ПЛАН_все!B:W,11,0)</f>
        <v>0</v>
      </c>
      <c r="R69" s="68"/>
      <c r="S69" s="64">
        <f>VLOOKUP(Table4[[#This Row],[Название организации]],ПЛАН_все!B:W,12,0)</f>
        <v>0</v>
      </c>
      <c r="T69" s="68"/>
      <c r="U69" s="64">
        <f>VLOOKUP(Table4[[#This Row],[Название организации]],ПЛАН_все!B:W,13,0)</f>
        <v>0</v>
      </c>
      <c r="V69" s="68"/>
      <c r="W69" s="64">
        <f>VLOOKUP(Table4[[#This Row],[Название организации]],ПЛАН_все!B:W,14,0)</f>
        <v>0</v>
      </c>
      <c r="X69" s="68"/>
      <c r="Y69" s="64">
        <f>VLOOKUP(Table4[[#This Row],[Название организации]],ПЛАН_все!B:W,15,0)</f>
        <v>0</v>
      </c>
      <c r="Z69" s="68"/>
      <c r="AA69" s="64">
        <f>VLOOKUP(Table4[[#This Row],[Название организации]],ПЛАН_все!B:W,16,0)</f>
        <v>0</v>
      </c>
      <c r="AB69" s="68"/>
      <c r="AC69" s="64">
        <f>VLOOKUP(Table4[[#This Row],[Название организации]],ПЛАН_все!B:W,17,0)</f>
        <v>50</v>
      </c>
      <c r="AD69" s="68"/>
      <c r="AE69" s="64">
        <f>VLOOKUP(Table4[[#This Row],[Название организации]],ПЛАН_все!B:W,18,0)</f>
        <v>0</v>
      </c>
      <c r="AF69" s="68"/>
      <c r="AG69" s="64">
        <f>VLOOKUP(Table4[[#This Row],[Название организации]],ПЛАН_все!B:W,19,0)</f>
        <v>0</v>
      </c>
      <c r="AH69" s="68"/>
      <c r="AI69" s="64">
        <f>VLOOKUP(Table4[[#This Row],[Название организации]],ПЛАН_все!B:W,20,0)</f>
        <v>0</v>
      </c>
      <c r="AJ69" s="68"/>
      <c r="AK69" s="64">
        <f>VLOOKUP(Table4[[#This Row],[Название организации]],ПЛАН_все!B:W,21,0)</f>
        <v>0</v>
      </c>
      <c r="AL69" s="68"/>
      <c r="AM69" s="64">
        <f>VLOOKUP(Table4[[#This Row],[Название организации]],ПЛАН_все!B:W,22,0)</f>
        <v>0</v>
      </c>
      <c r="AN69" s="68"/>
    </row>
    <row r="70" spans="1:40" ht="22.5" x14ac:dyDescent="0.25">
      <c r="A70" s="14">
        <v>65</v>
      </c>
      <c r="B70" s="24" t="s">
        <v>490</v>
      </c>
      <c r="C70" s="64">
        <f>VLOOKUP(Table4[[#This Row],[Название организации]],ПЛАН_все!B:W,4,0)</f>
        <v>0</v>
      </c>
      <c r="D70" s="65"/>
      <c r="E70" s="64">
        <f>VLOOKUP(Table4[[#This Row],[Название организации]],ПЛАН_все!B:W,5,0)</f>
        <v>0</v>
      </c>
      <c r="F70" s="65"/>
      <c r="G70" s="64">
        <f>VLOOKUP(Table4[[#This Row],[Название организации]],ПЛАН_все!B:W,6,0)</f>
        <v>0</v>
      </c>
      <c r="H70" s="65"/>
      <c r="I70" s="64">
        <f>VLOOKUP(Table4[[#This Row],[Название организации]],ПЛАН_все!B:W,7,0)</f>
        <v>0</v>
      </c>
      <c r="J70" s="68"/>
      <c r="K70" s="64">
        <f>VLOOKUP(Table4[[#This Row],[Название организации]],ПЛАН_все!B:W,8,0)</f>
        <v>0</v>
      </c>
      <c r="L70" s="68"/>
      <c r="M70" s="64">
        <f>VLOOKUP(Table4[[#This Row],[Название организации]],ПЛАН_все!B:W,9,0)</f>
        <v>0</v>
      </c>
      <c r="N70" s="68"/>
      <c r="O70" s="64">
        <f>VLOOKUP(Table4[[#This Row],[Название организации]],ПЛАН_все!B:W,10,0)</f>
        <v>0</v>
      </c>
      <c r="P70" s="65"/>
      <c r="Q70" s="64">
        <f>VLOOKUP(Table4[[#This Row],[Название организации]],ПЛАН_все!B:W,11,0)</f>
        <v>0</v>
      </c>
      <c r="R70" s="68"/>
      <c r="S70" s="64">
        <f>VLOOKUP(Table4[[#This Row],[Название организации]],ПЛАН_все!B:W,12,0)</f>
        <v>0</v>
      </c>
      <c r="T70" s="68"/>
      <c r="U70" s="64">
        <f>VLOOKUP(Table4[[#This Row],[Название организации]],ПЛАН_все!B:W,13,0)</f>
        <v>0</v>
      </c>
      <c r="V70" s="68"/>
      <c r="W70" s="64">
        <f>VLOOKUP(Table4[[#This Row],[Название организации]],ПЛАН_все!B:W,14,0)</f>
        <v>0</v>
      </c>
      <c r="X70" s="68"/>
      <c r="Y70" s="64">
        <f>VLOOKUP(Table4[[#This Row],[Название организации]],ПЛАН_все!B:W,15,0)</f>
        <v>0</v>
      </c>
      <c r="Z70" s="68"/>
      <c r="AA70" s="64">
        <f>VLOOKUP(Table4[[#This Row],[Название организации]],ПЛАН_все!B:W,16,0)</f>
        <v>0</v>
      </c>
      <c r="AB70" s="68"/>
      <c r="AC70" s="64">
        <f>VLOOKUP(Table4[[#This Row],[Название организации]],ПЛАН_все!B:W,17,0)</f>
        <v>30</v>
      </c>
      <c r="AD70" s="68"/>
      <c r="AE70" s="64">
        <f>VLOOKUP(Table4[[#This Row],[Название организации]],ПЛАН_все!B:W,18,0)</f>
        <v>0</v>
      </c>
      <c r="AF70" s="68"/>
      <c r="AG70" s="64">
        <f>VLOOKUP(Table4[[#This Row],[Название организации]],ПЛАН_все!B:W,19,0)</f>
        <v>0</v>
      </c>
      <c r="AH70" s="68"/>
      <c r="AI70" s="64">
        <f>VLOOKUP(Table4[[#This Row],[Название организации]],ПЛАН_все!B:W,20,0)</f>
        <v>0</v>
      </c>
      <c r="AJ70" s="68"/>
      <c r="AK70" s="64">
        <f>VLOOKUP(Table4[[#This Row],[Название организации]],ПЛАН_все!B:W,21,0)</f>
        <v>0</v>
      </c>
      <c r="AL70" s="68"/>
      <c r="AM70" s="64">
        <f>VLOOKUP(Table4[[#This Row],[Название организации]],ПЛАН_все!B:W,22,0)</f>
        <v>0</v>
      </c>
      <c r="AN70" s="68"/>
    </row>
    <row r="71" spans="1:40" ht="33.75" x14ac:dyDescent="0.25">
      <c r="A71" s="14">
        <v>66</v>
      </c>
      <c r="B71" s="24" t="s">
        <v>491</v>
      </c>
      <c r="C71" s="64">
        <f>VLOOKUP(Table4[[#This Row],[Название организации]],ПЛАН_все!B:W,4,0)</f>
        <v>19</v>
      </c>
      <c r="D71" s="65"/>
      <c r="E71" s="64">
        <f>VLOOKUP(Table4[[#This Row],[Название организации]],ПЛАН_все!B:W,5,0)</f>
        <v>0</v>
      </c>
      <c r="F71" s="65"/>
      <c r="G71" s="64">
        <f>VLOOKUP(Table4[[#This Row],[Название организации]],ПЛАН_все!B:W,6,0)</f>
        <v>0</v>
      </c>
      <c r="H71" s="65"/>
      <c r="I71" s="64">
        <f>VLOOKUP(Table4[[#This Row],[Название организации]],ПЛАН_все!B:W,7,0)</f>
        <v>0</v>
      </c>
      <c r="J71" s="68"/>
      <c r="K71" s="64">
        <f>VLOOKUP(Table4[[#This Row],[Название организации]],ПЛАН_все!B:W,8,0)</f>
        <v>0</v>
      </c>
      <c r="L71" s="68"/>
      <c r="M71" s="64">
        <f>VLOOKUP(Table4[[#This Row],[Название организации]],ПЛАН_все!B:W,9,0)</f>
        <v>0</v>
      </c>
      <c r="N71" s="68"/>
      <c r="O71" s="64">
        <f>VLOOKUP(Table4[[#This Row],[Название организации]],ПЛАН_все!B:W,10,0)</f>
        <v>0</v>
      </c>
      <c r="P71" s="65"/>
      <c r="Q71" s="64">
        <f>VLOOKUP(Table4[[#This Row],[Название организации]],ПЛАН_все!B:W,11,0)</f>
        <v>0</v>
      </c>
      <c r="R71" s="68"/>
      <c r="S71" s="64">
        <f>VLOOKUP(Table4[[#This Row],[Название организации]],ПЛАН_все!B:W,12,0)</f>
        <v>0</v>
      </c>
      <c r="T71" s="68"/>
      <c r="U71" s="64">
        <f>VLOOKUP(Table4[[#This Row],[Название организации]],ПЛАН_все!B:W,13,0)</f>
        <v>0</v>
      </c>
      <c r="V71" s="68"/>
      <c r="W71" s="64">
        <f>VLOOKUP(Table4[[#This Row],[Название организации]],ПЛАН_все!B:W,14,0)</f>
        <v>0</v>
      </c>
      <c r="X71" s="68"/>
      <c r="Y71" s="64">
        <f>VLOOKUP(Table4[[#This Row],[Название организации]],ПЛАН_все!B:W,15,0)</f>
        <v>0</v>
      </c>
      <c r="Z71" s="68"/>
      <c r="AA71" s="64">
        <f>VLOOKUP(Table4[[#This Row],[Название организации]],ПЛАН_все!B:W,16,0)</f>
        <v>0</v>
      </c>
      <c r="AB71" s="68"/>
      <c r="AC71" s="64">
        <f>VLOOKUP(Table4[[#This Row],[Название организации]],ПЛАН_все!B:W,17,0)</f>
        <v>0</v>
      </c>
      <c r="AD71" s="68"/>
      <c r="AE71" s="64">
        <f>VLOOKUP(Table4[[#This Row],[Название организации]],ПЛАН_все!B:W,18,0)</f>
        <v>0</v>
      </c>
      <c r="AF71" s="68"/>
      <c r="AG71" s="64">
        <f>VLOOKUP(Table4[[#This Row],[Название организации]],ПЛАН_все!B:W,19,0)</f>
        <v>0</v>
      </c>
      <c r="AH71" s="68"/>
      <c r="AI71" s="64">
        <f>VLOOKUP(Table4[[#This Row],[Название организации]],ПЛАН_все!B:W,20,0)</f>
        <v>0</v>
      </c>
      <c r="AJ71" s="68"/>
      <c r="AK71" s="64">
        <f>VLOOKUP(Table4[[#This Row],[Название организации]],ПЛАН_все!B:W,21,0)</f>
        <v>0</v>
      </c>
      <c r="AL71" s="68"/>
      <c r="AM71" s="64">
        <f>VLOOKUP(Table4[[#This Row],[Название организации]],ПЛАН_все!B:W,22,0)</f>
        <v>0</v>
      </c>
      <c r="AN71" s="68"/>
    </row>
    <row r="72" spans="1:40" x14ac:dyDescent="0.25">
      <c r="A72" s="14">
        <v>67</v>
      </c>
      <c r="B72" s="24" t="s">
        <v>492</v>
      </c>
      <c r="C72" s="64">
        <f>VLOOKUP(Table4[[#This Row],[Название организации]],ПЛАН_все!B:W,4,0)</f>
        <v>0</v>
      </c>
      <c r="D72" s="65"/>
      <c r="E72" s="64">
        <f>VLOOKUP(Table4[[#This Row],[Название организации]],ПЛАН_все!B:W,5,0)</f>
        <v>0</v>
      </c>
      <c r="F72" s="65"/>
      <c r="G72" s="64">
        <f>VLOOKUP(Table4[[#This Row],[Название организации]],ПЛАН_все!B:W,6,0)</f>
        <v>0</v>
      </c>
      <c r="H72" s="65"/>
      <c r="I72" s="64">
        <f>VLOOKUP(Table4[[#This Row],[Название организации]],ПЛАН_все!B:W,7,0)</f>
        <v>0</v>
      </c>
      <c r="J72" s="68"/>
      <c r="K72" s="64">
        <f>VLOOKUP(Table4[[#This Row],[Название организации]],ПЛАН_все!B:W,8,0)</f>
        <v>0</v>
      </c>
      <c r="L72" s="68"/>
      <c r="M72" s="64">
        <f>VLOOKUP(Table4[[#This Row],[Название организации]],ПЛАН_все!B:W,9,0)</f>
        <v>0</v>
      </c>
      <c r="N72" s="68"/>
      <c r="O72" s="64">
        <f>VLOOKUP(Table4[[#This Row],[Название организации]],ПЛАН_все!B:W,10,0)</f>
        <v>0</v>
      </c>
      <c r="P72" s="65"/>
      <c r="Q72" s="64">
        <f>VLOOKUP(Table4[[#This Row],[Название организации]],ПЛАН_все!B:W,11,0)</f>
        <v>0</v>
      </c>
      <c r="R72" s="68"/>
      <c r="S72" s="64">
        <f>VLOOKUP(Table4[[#This Row],[Название организации]],ПЛАН_все!B:W,12,0)</f>
        <v>0</v>
      </c>
      <c r="T72" s="68"/>
      <c r="U72" s="64">
        <f>VLOOKUP(Table4[[#This Row],[Название организации]],ПЛАН_все!B:W,13,0)</f>
        <v>0</v>
      </c>
      <c r="V72" s="68"/>
      <c r="W72" s="64">
        <f>VLOOKUP(Table4[[#This Row],[Название организации]],ПЛАН_все!B:W,14,0)</f>
        <v>0</v>
      </c>
      <c r="X72" s="68"/>
      <c r="Y72" s="64">
        <f>VLOOKUP(Table4[[#This Row],[Название организации]],ПЛАН_все!B:W,15,0)</f>
        <v>0</v>
      </c>
      <c r="Z72" s="68"/>
      <c r="AA72" s="64">
        <f>VLOOKUP(Table4[[#This Row],[Название организации]],ПЛАН_все!B:W,16,0)</f>
        <v>0</v>
      </c>
      <c r="AB72" s="68"/>
      <c r="AC72" s="64">
        <f>VLOOKUP(Table4[[#This Row],[Название организации]],ПЛАН_все!B:W,17,0)</f>
        <v>48</v>
      </c>
      <c r="AD72" s="68"/>
      <c r="AE72" s="64">
        <f>VLOOKUP(Table4[[#This Row],[Название организации]],ПЛАН_все!B:W,18,0)</f>
        <v>0</v>
      </c>
      <c r="AF72" s="68"/>
      <c r="AG72" s="64">
        <f>VLOOKUP(Table4[[#This Row],[Название организации]],ПЛАН_все!B:W,19,0)</f>
        <v>0</v>
      </c>
      <c r="AH72" s="68"/>
      <c r="AI72" s="64">
        <f>VLOOKUP(Table4[[#This Row],[Название организации]],ПЛАН_все!B:W,20,0)</f>
        <v>0</v>
      </c>
      <c r="AJ72" s="68"/>
      <c r="AK72" s="64">
        <f>VLOOKUP(Table4[[#This Row],[Название организации]],ПЛАН_все!B:W,21,0)</f>
        <v>0</v>
      </c>
      <c r="AL72" s="68"/>
      <c r="AM72" s="64">
        <f>VLOOKUP(Table4[[#This Row],[Название организации]],ПЛАН_все!B:W,22,0)</f>
        <v>0</v>
      </c>
      <c r="AN72" s="68"/>
    </row>
    <row r="73" spans="1:40" ht="33.75" x14ac:dyDescent="0.25">
      <c r="A73" s="14">
        <v>68</v>
      </c>
      <c r="B73" s="24" t="s">
        <v>493</v>
      </c>
      <c r="C73" s="64">
        <f>VLOOKUP(Table4[[#This Row],[Название организации]],ПЛАН_все!B:W,4,0)</f>
        <v>0</v>
      </c>
      <c r="D73" s="65"/>
      <c r="E73" s="64">
        <f>VLOOKUP(Table4[[#This Row],[Название организации]],ПЛАН_все!B:W,5,0)</f>
        <v>0</v>
      </c>
      <c r="F73" s="65"/>
      <c r="G73" s="64">
        <f>VLOOKUP(Table4[[#This Row],[Название организации]],ПЛАН_все!B:W,6,0)</f>
        <v>0</v>
      </c>
      <c r="H73" s="65"/>
      <c r="I73" s="64">
        <f>VLOOKUP(Table4[[#This Row],[Название организации]],ПЛАН_все!B:W,7,0)</f>
        <v>0</v>
      </c>
      <c r="J73" s="68"/>
      <c r="K73" s="64">
        <f>VLOOKUP(Table4[[#This Row],[Название организации]],ПЛАН_все!B:W,8,0)</f>
        <v>0</v>
      </c>
      <c r="L73" s="68"/>
      <c r="M73" s="64">
        <f>VLOOKUP(Table4[[#This Row],[Название организации]],ПЛАН_все!B:W,9,0)</f>
        <v>0</v>
      </c>
      <c r="N73" s="68"/>
      <c r="O73" s="64">
        <f>VLOOKUP(Table4[[#This Row],[Название организации]],ПЛАН_все!B:W,10,0)</f>
        <v>0</v>
      </c>
      <c r="P73" s="65"/>
      <c r="Q73" s="64">
        <f>VLOOKUP(Table4[[#This Row],[Название организации]],ПЛАН_все!B:W,11,0)</f>
        <v>12</v>
      </c>
      <c r="R73" s="68"/>
      <c r="S73" s="64">
        <f>VLOOKUP(Table4[[#This Row],[Название организации]],ПЛАН_все!B:W,12,0)</f>
        <v>0</v>
      </c>
      <c r="T73" s="68"/>
      <c r="U73" s="64">
        <f>VLOOKUP(Table4[[#This Row],[Название организации]],ПЛАН_все!B:W,13,0)</f>
        <v>12</v>
      </c>
      <c r="V73" s="68"/>
      <c r="W73" s="64">
        <f>VLOOKUP(Table4[[#This Row],[Название организации]],ПЛАН_все!B:W,14,0)</f>
        <v>0</v>
      </c>
      <c r="X73" s="68"/>
      <c r="Y73" s="64">
        <f>VLOOKUP(Table4[[#This Row],[Название организации]],ПЛАН_все!B:W,15,0)</f>
        <v>0</v>
      </c>
      <c r="Z73" s="68"/>
      <c r="AA73" s="64">
        <f>VLOOKUP(Table4[[#This Row],[Название организации]],ПЛАН_все!B:W,16,0)</f>
        <v>0</v>
      </c>
      <c r="AB73" s="68"/>
      <c r="AC73" s="64">
        <f>VLOOKUP(Table4[[#This Row],[Название организации]],ПЛАН_все!B:W,17,0)</f>
        <v>30</v>
      </c>
      <c r="AD73" s="68"/>
      <c r="AE73" s="64">
        <f>VLOOKUP(Table4[[#This Row],[Название организации]],ПЛАН_все!B:W,18,0)</f>
        <v>0</v>
      </c>
      <c r="AF73" s="68"/>
      <c r="AG73" s="64">
        <f>VLOOKUP(Table4[[#This Row],[Название организации]],ПЛАН_все!B:W,19,0)</f>
        <v>0</v>
      </c>
      <c r="AH73" s="68"/>
      <c r="AI73" s="64">
        <f>VLOOKUP(Table4[[#This Row],[Название организации]],ПЛАН_все!B:W,20,0)</f>
        <v>0</v>
      </c>
      <c r="AJ73" s="68"/>
      <c r="AK73" s="64">
        <f>VLOOKUP(Table4[[#This Row],[Название организации]],ПЛАН_все!B:W,21,0)</f>
        <v>0</v>
      </c>
      <c r="AL73" s="68"/>
      <c r="AM73" s="64">
        <f>VLOOKUP(Table4[[#This Row],[Название организации]],ПЛАН_все!B:W,22,0)</f>
        <v>0</v>
      </c>
      <c r="AN73" s="68"/>
    </row>
    <row r="74" spans="1:40" ht="33.75" x14ac:dyDescent="0.25">
      <c r="A74" s="14">
        <v>69</v>
      </c>
      <c r="B74" s="24" t="s">
        <v>494</v>
      </c>
      <c r="C74" s="64">
        <f>VLOOKUP(Table4[[#This Row],[Название организации]],ПЛАН_все!B:W,4,0)</f>
        <v>1</v>
      </c>
      <c r="D74" s="65"/>
      <c r="E74" s="64">
        <f>VLOOKUP(Table4[[#This Row],[Название организации]],ПЛАН_все!B:W,5,0)</f>
        <v>0</v>
      </c>
      <c r="F74" s="65"/>
      <c r="G74" s="64">
        <f>VLOOKUP(Table4[[#This Row],[Название организации]],ПЛАН_все!B:W,6,0)</f>
        <v>0</v>
      </c>
      <c r="H74" s="65"/>
      <c r="I74" s="64">
        <f>VLOOKUP(Table4[[#This Row],[Название организации]],ПЛАН_все!B:W,7,0)</f>
        <v>0</v>
      </c>
      <c r="J74" s="68"/>
      <c r="K74" s="64">
        <f>VLOOKUP(Table4[[#This Row],[Название организации]],ПЛАН_все!B:W,8,0)</f>
        <v>1</v>
      </c>
      <c r="L74" s="68"/>
      <c r="M74" s="64">
        <f>VLOOKUP(Table4[[#This Row],[Название организации]],ПЛАН_все!B:W,9,0)</f>
        <v>0</v>
      </c>
      <c r="N74" s="68"/>
      <c r="O74" s="64">
        <f>VLOOKUP(Table4[[#This Row],[Название организации]],ПЛАН_все!B:W,10,0)</f>
        <v>0</v>
      </c>
      <c r="P74" s="65"/>
      <c r="Q74" s="64">
        <f>VLOOKUP(Table4[[#This Row],[Название организации]],ПЛАН_все!B:W,11,0)</f>
        <v>0</v>
      </c>
      <c r="R74" s="68"/>
      <c r="S74" s="64">
        <f>VLOOKUP(Table4[[#This Row],[Название организации]],ПЛАН_все!B:W,12,0)</f>
        <v>0</v>
      </c>
      <c r="T74" s="68"/>
      <c r="U74" s="64">
        <f>VLOOKUP(Table4[[#This Row],[Название организации]],ПЛАН_все!B:W,13,0)</f>
        <v>0</v>
      </c>
      <c r="V74" s="68"/>
      <c r="W74" s="64">
        <f>VLOOKUP(Table4[[#This Row],[Название организации]],ПЛАН_все!B:W,14,0)</f>
        <v>0</v>
      </c>
      <c r="X74" s="68"/>
      <c r="Y74" s="64">
        <f>VLOOKUP(Table4[[#This Row],[Название организации]],ПЛАН_все!B:W,15,0)</f>
        <v>0</v>
      </c>
      <c r="Z74" s="68"/>
      <c r="AA74" s="64">
        <f>VLOOKUP(Table4[[#This Row],[Название организации]],ПЛАН_все!B:W,16,0)</f>
        <v>0</v>
      </c>
      <c r="AB74" s="68"/>
      <c r="AC74" s="64">
        <f>VLOOKUP(Table4[[#This Row],[Название организации]],ПЛАН_все!B:W,17,0)</f>
        <v>30</v>
      </c>
      <c r="AD74" s="68"/>
      <c r="AE74" s="64">
        <f>VLOOKUP(Table4[[#This Row],[Название организации]],ПЛАН_все!B:W,18,0)</f>
        <v>0</v>
      </c>
      <c r="AF74" s="68"/>
      <c r="AG74" s="64">
        <f>VLOOKUP(Table4[[#This Row],[Название организации]],ПЛАН_все!B:W,19,0)</f>
        <v>0</v>
      </c>
      <c r="AH74" s="68"/>
      <c r="AI74" s="64">
        <f>VLOOKUP(Table4[[#This Row],[Название организации]],ПЛАН_все!B:W,20,0)</f>
        <v>0</v>
      </c>
      <c r="AJ74" s="68"/>
      <c r="AK74" s="64">
        <f>VLOOKUP(Table4[[#This Row],[Название организации]],ПЛАН_все!B:W,21,0)</f>
        <v>0</v>
      </c>
      <c r="AL74" s="68"/>
      <c r="AM74" s="64">
        <f>VLOOKUP(Table4[[#This Row],[Название организации]],ПЛАН_все!B:W,22,0)</f>
        <v>0</v>
      </c>
      <c r="AN74" s="68"/>
    </row>
    <row r="75" spans="1:40" ht="22.5" x14ac:dyDescent="0.25">
      <c r="A75" s="14">
        <v>70</v>
      </c>
      <c r="B75" s="24" t="s">
        <v>495</v>
      </c>
      <c r="C75" s="64">
        <f>VLOOKUP(Table4[[#This Row],[Название организации]],ПЛАН_все!B:W,4,0)</f>
        <v>0</v>
      </c>
      <c r="D75" s="65"/>
      <c r="E75" s="64">
        <f>VLOOKUP(Table4[[#This Row],[Название организации]],ПЛАН_все!B:W,5,0)</f>
        <v>0</v>
      </c>
      <c r="F75" s="65"/>
      <c r="G75" s="64">
        <f>VLOOKUP(Table4[[#This Row],[Название организации]],ПЛАН_все!B:W,6,0)</f>
        <v>0</v>
      </c>
      <c r="H75" s="65"/>
      <c r="I75" s="64">
        <f>VLOOKUP(Table4[[#This Row],[Название организации]],ПЛАН_все!B:W,7,0)</f>
        <v>0</v>
      </c>
      <c r="J75" s="68"/>
      <c r="K75" s="64">
        <f>VLOOKUP(Table4[[#This Row],[Название организации]],ПЛАН_все!B:W,8,0)</f>
        <v>0</v>
      </c>
      <c r="L75" s="68"/>
      <c r="M75" s="64">
        <f>VLOOKUP(Table4[[#This Row],[Название организации]],ПЛАН_все!B:W,9,0)</f>
        <v>0</v>
      </c>
      <c r="N75" s="68"/>
      <c r="O75" s="64">
        <f>VLOOKUP(Table4[[#This Row],[Название организации]],ПЛАН_все!B:W,10,0)</f>
        <v>0</v>
      </c>
      <c r="P75" s="65"/>
      <c r="Q75" s="64">
        <f>VLOOKUP(Table4[[#This Row],[Название организации]],ПЛАН_все!B:W,11,0)</f>
        <v>1</v>
      </c>
      <c r="R75" s="68"/>
      <c r="S75" s="64">
        <f>VLOOKUP(Table4[[#This Row],[Название организации]],ПЛАН_все!B:W,12,0)</f>
        <v>0</v>
      </c>
      <c r="T75" s="68"/>
      <c r="U75" s="64">
        <f>VLOOKUP(Table4[[#This Row],[Название организации]],ПЛАН_все!B:W,13,0)</f>
        <v>0</v>
      </c>
      <c r="V75" s="68"/>
      <c r="W75" s="64">
        <f>VLOOKUP(Table4[[#This Row],[Название организации]],ПЛАН_все!B:W,14,0)</f>
        <v>0</v>
      </c>
      <c r="X75" s="68"/>
      <c r="Y75" s="64">
        <f>VLOOKUP(Table4[[#This Row],[Название организации]],ПЛАН_все!B:W,15,0)</f>
        <v>0</v>
      </c>
      <c r="Z75" s="68"/>
      <c r="AA75" s="64">
        <f>VLOOKUP(Table4[[#This Row],[Название организации]],ПЛАН_все!B:W,16,0)</f>
        <v>0</v>
      </c>
      <c r="AB75" s="68"/>
      <c r="AC75" s="64">
        <f>VLOOKUP(Table4[[#This Row],[Название организации]],ПЛАН_все!B:W,17,0)</f>
        <v>30</v>
      </c>
      <c r="AD75" s="68"/>
      <c r="AE75" s="64">
        <f>VLOOKUP(Table4[[#This Row],[Название организации]],ПЛАН_все!B:W,18,0)</f>
        <v>0</v>
      </c>
      <c r="AF75" s="68"/>
      <c r="AG75" s="64">
        <f>VLOOKUP(Table4[[#This Row],[Название организации]],ПЛАН_все!B:W,19,0)</f>
        <v>0</v>
      </c>
      <c r="AH75" s="68"/>
      <c r="AI75" s="64">
        <f>VLOOKUP(Table4[[#This Row],[Название организации]],ПЛАН_все!B:W,20,0)</f>
        <v>30</v>
      </c>
      <c r="AJ75" s="68"/>
      <c r="AK75" s="64">
        <f>VLOOKUP(Table4[[#This Row],[Название организации]],ПЛАН_все!B:W,21,0)</f>
        <v>0</v>
      </c>
      <c r="AL75" s="68"/>
      <c r="AM75" s="64">
        <f>VLOOKUP(Table4[[#This Row],[Название организации]],ПЛАН_все!B:W,22,0)</f>
        <v>0</v>
      </c>
      <c r="AN75" s="68"/>
    </row>
    <row r="76" spans="1:40" ht="45" x14ac:dyDescent="0.25">
      <c r="A76" s="14">
        <v>71</v>
      </c>
      <c r="B76" s="24" t="s">
        <v>496</v>
      </c>
      <c r="C76" s="64">
        <f>VLOOKUP(Table4[[#This Row],[Название организации]],ПЛАН_все!B:W,4,0)</f>
        <v>0</v>
      </c>
      <c r="D76" s="65"/>
      <c r="E76" s="64">
        <f>VLOOKUP(Table4[[#This Row],[Название организации]],ПЛАН_все!B:W,5,0)</f>
        <v>0</v>
      </c>
      <c r="F76" s="65"/>
      <c r="G76" s="64">
        <f>VLOOKUP(Table4[[#This Row],[Название организации]],ПЛАН_все!B:W,6,0)</f>
        <v>0</v>
      </c>
      <c r="H76" s="65"/>
      <c r="I76" s="64">
        <f>VLOOKUP(Table4[[#This Row],[Название организации]],ПЛАН_все!B:W,7,0)</f>
        <v>0</v>
      </c>
      <c r="J76" s="68"/>
      <c r="K76" s="64">
        <f>VLOOKUP(Table4[[#This Row],[Название организации]],ПЛАН_все!B:W,8,0)</f>
        <v>0</v>
      </c>
      <c r="L76" s="68"/>
      <c r="M76" s="64">
        <f>VLOOKUP(Table4[[#This Row],[Название организации]],ПЛАН_все!B:W,9,0)</f>
        <v>0</v>
      </c>
      <c r="N76" s="68"/>
      <c r="O76" s="64">
        <f>VLOOKUP(Table4[[#This Row],[Название организации]],ПЛАН_все!B:W,10,0)</f>
        <v>0</v>
      </c>
      <c r="P76" s="65"/>
      <c r="Q76" s="64">
        <f>VLOOKUP(Table4[[#This Row],[Название организации]],ПЛАН_все!B:W,11,0)</f>
        <v>0</v>
      </c>
      <c r="R76" s="68"/>
      <c r="S76" s="64">
        <f>VLOOKUP(Table4[[#This Row],[Название организации]],ПЛАН_все!B:W,12,0)</f>
        <v>0</v>
      </c>
      <c r="T76" s="68"/>
      <c r="U76" s="64">
        <f>VLOOKUP(Table4[[#This Row],[Название организации]],ПЛАН_все!B:W,13,0)</f>
        <v>0</v>
      </c>
      <c r="V76" s="68"/>
      <c r="W76" s="64">
        <f>VLOOKUP(Table4[[#This Row],[Название организации]],ПЛАН_все!B:W,14,0)</f>
        <v>0</v>
      </c>
      <c r="X76" s="68"/>
      <c r="Y76" s="64">
        <f>VLOOKUP(Table4[[#This Row],[Название организации]],ПЛАН_все!B:W,15,0)</f>
        <v>0</v>
      </c>
      <c r="Z76" s="68"/>
      <c r="AA76" s="64">
        <f>VLOOKUP(Table4[[#This Row],[Название организации]],ПЛАН_все!B:W,16,0)</f>
        <v>0</v>
      </c>
      <c r="AB76" s="68"/>
      <c r="AC76" s="64">
        <f>VLOOKUP(Table4[[#This Row],[Название организации]],ПЛАН_все!B:W,17,0)</f>
        <v>0</v>
      </c>
      <c r="AD76" s="68"/>
      <c r="AE76" s="64">
        <f>VLOOKUP(Table4[[#This Row],[Название организации]],ПЛАН_все!B:W,18,0)</f>
        <v>0</v>
      </c>
      <c r="AF76" s="68"/>
      <c r="AG76" s="64">
        <f>VLOOKUP(Table4[[#This Row],[Название организации]],ПЛАН_все!B:W,19,0)</f>
        <v>0</v>
      </c>
      <c r="AH76" s="68"/>
      <c r="AI76" s="64">
        <f>VLOOKUP(Table4[[#This Row],[Название организации]],ПЛАН_все!B:W,20,0)</f>
        <v>0</v>
      </c>
      <c r="AJ76" s="68"/>
      <c r="AK76" s="64">
        <f>VLOOKUP(Table4[[#This Row],[Название организации]],ПЛАН_все!B:W,21,0)</f>
        <v>0</v>
      </c>
      <c r="AL76" s="68"/>
      <c r="AM76" s="64">
        <f>VLOOKUP(Table4[[#This Row],[Название организации]],ПЛАН_все!B:W,22,0)</f>
        <v>0</v>
      </c>
      <c r="AN76" s="68"/>
    </row>
    <row r="77" spans="1:40" ht="22.5" x14ac:dyDescent="0.25">
      <c r="A77" s="14">
        <v>72</v>
      </c>
      <c r="B77" s="24" t="s">
        <v>497</v>
      </c>
      <c r="C77" s="64">
        <f>VLOOKUP(Table4[[#This Row],[Название организации]],ПЛАН_все!B:W,4,0)</f>
        <v>0</v>
      </c>
      <c r="D77" s="65"/>
      <c r="E77" s="64">
        <f>VLOOKUP(Table4[[#This Row],[Название организации]],ПЛАН_все!B:W,5,0)</f>
        <v>0</v>
      </c>
      <c r="F77" s="65"/>
      <c r="G77" s="64">
        <f>VLOOKUP(Table4[[#This Row],[Название организации]],ПЛАН_все!B:W,6,0)</f>
        <v>0</v>
      </c>
      <c r="H77" s="65"/>
      <c r="I77" s="64">
        <f>VLOOKUP(Table4[[#This Row],[Название организации]],ПЛАН_все!B:W,7,0)</f>
        <v>0</v>
      </c>
      <c r="J77" s="68"/>
      <c r="K77" s="64">
        <f>VLOOKUP(Table4[[#This Row],[Название организации]],ПЛАН_все!B:W,8,0)</f>
        <v>15</v>
      </c>
      <c r="L77" s="68"/>
      <c r="M77" s="64">
        <f>VLOOKUP(Table4[[#This Row],[Название организации]],ПЛАН_все!B:W,9,0)</f>
        <v>0</v>
      </c>
      <c r="N77" s="68"/>
      <c r="O77" s="64">
        <f>VLOOKUP(Table4[[#This Row],[Название организации]],ПЛАН_все!B:W,10,0)</f>
        <v>0</v>
      </c>
      <c r="P77" s="65"/>
      <c r="Q77" s="64">
        <f>VLOOKUP(Table4[[#This Row],[Название организации]],ПЛАН_все!B:W,11,0)</f>
        <v>10</v>
      </c>
      <c r="R77" s="68"/>
      <c r="S77" s="64">
        <f>VLOOKUP(Table4[[#This Row],[Название организации]],ПЛАН_все!B:W,12,0)</f>
        <v>0</v>
      </c>
      <c r="T77" s="68"/>
      <c r="U77" s="64">
        <f>VLOOKUP(Table4[[#This Row],[Название организации]],ПЛАН_все!B:W,13,0)</f>
        <v>0</v>
      </c>
      <c r="V77" s="68"/>
      <c r="W77" s="64">
        <f>VLOOKUP(Table4[[#This Row],[Название организации]],ПЛАН_все!B:W,14,0)</f>
        <v>0</v>
      </c>
      <c r="X77" s="68"/>
      <c r="Y77" s="64">
        <f>VLOOKUP(Table4[[#This Row],[Название организации]],ПЛАН_все!B:W,15,0)</f>
        <v>0</v>
      </c>
      <c r="Z77" s="68"/>
      <c r="AA77" s="64">
        <f>VLOOKUP(Table4[[#This Row],[Название организации]],ПЛАН_все!B:W,16,0)</f>
        <v>0</v>
      </c>
      <c r="AB77" s="68"/>
      <c r="AC77" s="64">
        <f>VLOOKUP(Table4[[#This Row],[Название организации]],ПЛАН_все!B:W,17,0)</f>
        <v>0</v>
      </c>
      <c r="AD77" s="68"/>
      <c r="AE77" s="64">
        <f>VLOOKUP(Table4[[#This Row],[Название организации]],ПЛАН_все!B:W,18,0)</f>
        <v>0</v>
      </c>
      <c r="AF77" s="68"/>
      <c r="AG77" s="64">
        <f>VLOOKUP(Table4[[#This Row],[Название организации]],ПЛАН_все!B:W,19,0)</f>
        <v>0</v>
      </c>
      <c r="AH77" s="68"/>
      <c r="AI77" s="64">
        <f>VLOOKUP(Table4[[#This Row],[Название организации]],ПЛАН_все!B:W,20,0)</f>
        <v>0</v>
      </c>
      <c r="AJ77" s="68"/>
      <c r="AK77" s="64">
        <f>VLOOKUP(Table4[[#This Row],[Название организации]],ПЛАН_все!B:W,21,0)</f>
        <v>0</v>
      </c>
      <c r="AL77" s="68"/>
      <c r="AM77" s="64">
        <f>VLOOKUP(Table4[[#This Row],[Название организации]],ПЛАН_все!B:W,22,0)</f>
        <v>0</v>
      </c>
      <c r="AN77" s="68"/>
    </row>
    <row r="78" spans="1:40" ht="22.5" x14ac:dyDescent="0.25">
      <c r="A78" s="14">
        <v>73</v>
      </c>
      <c r="B78" s="24" t="s">
        <v>498</v>
      </c>
      <c r="C78" s="64">
        <f>VLOOKUP(Table4[[#This Row],[Название организации]],ПЛАН_все!B:W,4,0)</f>
        <v>30</v>
      </c>
      <c r="D78" s="65"/>
      <c r="E78" s="64">
        <f>VLOOKUP(Table4[[#This Row],[Название организации]],ПЛАН_все!B:W,5,0)</f>
        <v>0</v>
      </c>
      <c r="F78" s="65"/>
      <c r="G78" s="64">
        <f>VLOOKUP(Table4[[#This Row],[Название организации]],ПЛАН_все!B:W,6,0)</f>
        <v>0</v>
      </c>
      <c r="H78" s="65"/>
      <c r="I78" s="64">
        <f>VLOOKUP(Table4[[#This Row],[Название организации]],ПЛАН_все!B:W,7,0)</f>
        <v>0</v>
      </c>
      <c r="J78" s="68"/>
      <c r="K78" s="64">
        <f>VLOOKUP(Table4[[#This Row],[Название организации]],ПЛАН_все!B:W,8,0)</f>
        <v>0</v>
      </c>
      <c r="L78" s="68"/>
      <c r="M78" s="64">
        <f>VLOOKUP(Table4[[#This Row],[Название организации]],ПЛАН_все!B:W,9,0)</f>
        <v>0</v>
      </c>
      <c r="N78" s="68"/>
      <c r="O78" s="64">
        <f>VLOOKUP(Table4[[#This Row],[Название организации]],ПЛАН_все!B:W,10,0)</f>
        <v>0</v>
      </c>
      <c r="P78" s="65"/>
      <c r="Q78" s="64">
        <f>VLOOKUP(Table4[[#This Row],[Название организации]],ПЛАН_все!B:W,11,0)</f>
        <v>1</v>
      </c>
      <c r="R78" s="68"/>
      <c r="S78" s="64">
        <f>VLOOKUP(Table4[[#This Row],[Название организации]],ПЛАН_все!B:W,12,0)</f>
        <v>0</v>
      </c>
      <c r="T78" s="68"/>
      <c r="U78" s="64">
        <f>VLOOKUP(Table4[[#This Row],[Название организации]],ПЛАН_все!B:W,13,0)</f>
        <v>0</v>
      </c>
      <c r="V78" s="68"/>
      <c r="W78" s="64">
        <f>VLOOKUP(Table4[[#This Row],[Название организации]],ПЛАН_все!B:W,14,0)</f>
        <v>0</v>
      </c>
      <c r="X78" s="68"/>
      <c r="Y78" s="64">
        <f>VLOOKUP(Table4[[#This Row],[Название организации]],ПЛАН_все!B:W,15,0)</f>
        <v>0</v>
      </c>
      <c r="Z78" s="68"/>
      <c r="AA78" s="64">
        <f>VLOOKUP(Table4[[#This Row],[Название организации]],ПЛАН_все!B:W,16,0)</f>
        <v>0</v>
      </c>
      <c r="AB78" s="68"/>
      <c r="AC78" s="64">
        <f>VLOOKUP(Table4[[#This Row],[Название организации]],ПЛАН_все!B:W,17,0)</f>
        <v>0</v>
      </c>
      <c r="AD78" s="68"/>
      <c r="AE78" s="64">
        <f>VLOOKUP(Table4[[#This Row],[Название организации]],ПЛАН_все!B:W,18,0)</f>
        <v>0</v>
      </c>
      <c r="AF78" s="68"/>
      <c r="AG78" s="64">
        <f>VLOOKUP(Table4[[#This Row],[Название организации]],ПЛАН_все!B:W,19,0)</f>
        <v>0</v>
      </c>
      <c r="AH78" s="68"/>
      <c r="AI78" s="64">
        <f>VLOOKUP(Table4[[#This Row],[Название организации]],ПЛАН_все!B:W,20,0)</f>
        <v>0</v>
      </c>
      <c r="AJ78" s="68"/>
      <c r="AK78" s="64">
        <f>VLOOKUP(Table4[[#This Row],[Название организации]],ПЛАН_все!B:W,21,0)</f>
        <v>0</v>
      </c>
      <c r="AL78" s="68"/>
      <c r="AM78" s="64">
        <f>VLOOKUP(Table4[[#This Row],[Название организации]],ПЛАН_все!B:W,22,0)</f>
        <v>0</v>
      </c>
      <c r="AN78" s="68"/>
    </row>
    <row r="79" spans="1:40" ht="45" x14ac:dyDescent="0.25">
      <c r="A79" s="14">
        <v>74</v>
      </c>
      <c r="B79" s="24" t="s">
        <v>499</v>
      </c>
      <c r="C79" s="64">
        <f>VLOOKUP(Table4[[#This Row],[Название организации]],ПЛАН_все!B:W,4,0)</f>
        <v>50</v>
      </c>
      <c r="D79" s="65"/>
      <c r="E79" s="64">
        <f>VLOOKUP(Table4[[#This Row],[Название организации]],ПЛАН_все!B:W,5,0)</f>
        <v>18</v>
      </c>
      <c r="F79" s="65"/>
      <c r="G79" s="64">
        <f>VLOOKUP(Table4[[#This Row],[Название организации]],ПЛАН_все!B:W,6,0)</f>
        <v>4</v>
      </c>
      <c r="H79" s="65"/>
      <c r="I79" s="64">
        <f>VLOOKUP(Table4[[#This Row],[Название организации]],ПЛАН_все!B:W,7,0)</f>
        <v>12</v>
      </c>
      <c r="J79" s="68"/>
      <c r="K79" s="64">
        <f>VLOOKUP(Table4[[#This Row],[Название организации]],ПЛАН_все!B:W,8,0)</f>
        <v>50</v>
      </c>
      <c r="L79" s="68"/>
      <c r="M79" s="64">
        <f>VLOOKUP(Table4[[#This Row],[Название организации]],ПЛАН_все!B:W,9,0)</f>
        <v>39</v>
      </c>
      <c r="N79" s="68"/>
      <c r="O79" s="64">
        <f>VLOOKUP(Table4[[#This Row],[Название организации]],ПЛАН_все!B:W,10,0)</f>
        <v>11</v>
      </c>
      <c r="P79" s="65"/>
      <c r="Q79" s="64">
        <f>VLOOKUP(Table4[[#This Row],[Название организации]],ПЛАН_все!B:W,11,0)</f>
        <v>8</v>
      </c>
      <c r="R79" s="68"/>
      <c r="S79" s="64">
        <f>VLOOKUP(Table4[[#This Row],[Название организации]],ПЛАН_все!B:W,12,0)</f>
        <v>4</v>
      </c>
      <c r="T79" s="68"/>
      <c r="U79" s="64">
        <f>VLOOKUP(Table4[[#This Row],[Название организации]],ПЛАН_все!B:W,13,0)</f>
        <v>3</v>
      </c>
      <c r="V79" s="68"/>
      <c r="W79" s="64">
        <f>VLOOKUP(Table4[[#This Row],[Название организации]],ПЛАН_все!B:W,14,0)</f>
        <v>50</v>
      </c>
      <c r="X79" s="68"/>
      <c r="Y79" s="64">
        <f>VLOOKUP(Table4[[#This Row],[Название организации]],ПЛАН_все!B:W,15,0)</f>
        <v>45</v>
      </c>
      <c r="Z79" s="68"/>
      <c r="AA79" s="64">
        <f>VLOOKUP(Table4[[#This Row],[Название организации]],ПЛАН_все!B:W,16,0)</f>
        <v>10</v>
      </c>
      <c r="AB79" s="68"/>
      <c r="AC79" s="64">
        <f>VLOOKUP(Table4[[#This Row],[Название организации]],ПЛАН_все!B:W,17,0)</f>
        <v>0</v>
      </c>
      <c r="AD79" s="68"/>
      <c r="AE79" s="64">
        <f>VLOOKUP(Table4[[#This Row],[Название организации]],ПЛАН_все!B:W,18,0)</f>
        <v>46</v>
      </c>
      <c r="AF79" s="68"/>
      <c r="AG79" s="64">
        <f>VLOOKUP(Table4[[#This Row],[Название организации]],ПЛАН_все!B:W,19,0)</f>
        <v>52</v>
      </c>
      <c r="AH79" s="68"/>
      <c r="AI79" s="64">
        <f>VLOOKUP(Table4[[#This Row],[Название организации]],ПЛАН_все!B:W,20,0)</f>
        <v>54</v>
      </c>
      <c r="AJ79" s="68"/>
      <c r="AK79" s="64">
        <f>VLOOKUP(Table4[[#This Row],[Название организации]],ПЛАН_все!B:W,21,0)</f>
        <v>43</v>
      </c>
      <c r="AL79" s="68"/>
      <c r="AM79" s="64">
        <f>VLOOKUP(Table4[[#This Row],[Название организации]],ПЛАН_все!B:W,22,0)</f>
        <v>44</v>
      </c>
      <c r="AN79" s="68"/>
    </row>
    <row r="80" spans="1:40" ht="67.5" x14ac:dyDescent="0.25">
      <c r="A80" s="14">
        <v>75</v>
      </c>
      <c r="B80" s="24" t="s">
        <v>500</v>
      </c>
      <c r="C80" s="64">
        <f>VLOOKUP(Table4[[#This Row],[Название организации]],ПЛАН_все!B:W,4,0)</f>
        <v>0</v>
      </c>
      <c r="D80" s="65"/>
      <c r="E80" s="64">
        <f>VLOOKUP(Table4[[#This Row],[Название организации]],ПЛАН_все!B:W,5,0)</f>
        <v>0</v>
      </c>
      <c r="F80" s="65"/>
      <c r="G80" s="64">
        <f>VLOOKUP(Table4[[#This Row],[Название организации]],ПЛАН_все!B:W,6,0)</f>
        <v>0</v>
      </c>
      <c r="H80" s="65"/>
      <c r="I80" s="64">
        <f>VLOOKUP(Table4[[#This Row],[Название организации]],ПЛАН_все!B:W,7,0)</f>
        <v>0</v>
      </c>
      <c r="J80" s="68"/>
      <c r="K80" s="64">
        <f>VLOOKUP(Table4[[#This Row],[Название организации]],ПЛАН_все!B:W,8,0)</f>
        <v>8</v>
      </c>
      <c r="L80" s="68"/>
      <c r="M80" s="64">
        <f>VLOOKUP(Table4[[#This Row],[Название организации]],ПЛАН_все!B:W,9,0)</f>
        <v>0</v>
      </c>
      <c r="N80" s="68"/>
      <c r="O80" s="64">
        <f>VLOOKUP(Table4[[#This Row],[Название организации]],ПЛАН_все!B:W,10,0)</f>
        <v>4</v>
      </c>
      <c r="P80" s="65"/>
      <c r="Q80" s="64">
        <f>VLOOKUP(Table4[[#This Row],[Название организации]],ПЛАН_все!B:W,11,0)</f>
        <v>0</v>
      </c>
      <c r="R80" s="68"/>
      <c r="S80" s="64">
        <f>VLOOKUP(Table4[[#This Row],[Название организации]],ПЛАН_все!B:W,12,0)</f>
        <v>0</v>
      </c>
      <c r="T80" s="68"/>
      <c r="U80" s="64">
        <f>VLOOKUP(Table4[[#This Row],[Название организации]],ПЛАН_все!B:W,13,0)</f>
        <v>0</v>
      </c>
      <c r="V80" s="68"/>
      <c r="W80" s="64">
        <f>VLOOKUP(Table4[[#This Row],[Название организации]],ПЛАН_все!B:W,14,0)</f>
        <v>0</v>
      </c>
      <c r="X80" s="68"/>
      <c r="Y80" s="64">
        <f>VLOOKUP(Table4[[#This Row],[Название организации]],ПЛАН_все!B:W,15,0)</f>
        <v>0</v>
      </c>
      <c r="Z80" s="68"/>
      <c r="AA80" s="64">
        <f>VLOOKUP(Table4[[#This Row],[Название организации]],ПЛАН_все!B:W,16,0)</f>
        <v>0</v>
      </c>
      <c r="AB80" s="68"/>
      <c r="AC80" s="64">
        <f>VLOOKUP(Table4[[#This Row],[Название организации]],ПЛАН_все!B:W,17,0)</f>
        <v>12</v>
      </c>
      <c r="AD80" s="68"/>
      <c r="AE80" s="64">
        <f>VLOOKUP(Table4[[#This Row],[Название организации]],ПЛАН_все!B:W,18,0)</f>
        <v>12</v>
      </c>
      <c r="AF80" s="68"/>
      <c r="AG80" s="64">
        <f>VLOOKUP(Table4[[#This Row],[Название организации]],ПЛАН_все!B:W,19,0)</f>
        <v>0</v>
      </c>
      <c r="AH80" s="68"/>
      <c r="AI80" s="64">
        <f>VLOOKUP(Table4[[#This Row],[Название организации]],ПЛАН_все!B:W,20,0)</f>
        <v>0</v>
      </c>
      <c r="AJ80" s="68"/>
      <c r="AK80" s="64">
        <f>VLOOKUP(Table4[[#This Row],[Название организации]],ПЛАН_все!B:W,21,0)</f>
        <v>10</v>
      </c>
      <c r="AL80" s="68"/>
      <c r="AM80" s="64">
        <f>VLOOKUP(Table4[[#This Row],[Название организации]],ПЛАН_все!B:W,22,0)</f>
        <v>0</v>
      </c>
      <c r="AN80" s="68"/>
    </row>
    <row r="81" spans="1:40" ht="33.75" x14ac:dyDescent="0.25">
      <c r="A81" s="14">
        <v>76</v>
      </c>
      <c r="B81" s="24" t="s">
        <v>501</v>
      </c>
      <c r="C81" s="64">
        <f>VLOOKUP(Table4[[#This Row],[Название организации]],ПЛАН_все!B:W,4,0)</f>
        <v>4</v>
      </c>
      <c r="D81" s="65"/>
      <c r="E81" s="64">
        <f>VLOOKUP(Table4[[#This Row],[Название организации]],ПЛАН_все!B:W,5,0)</f>
        <v>0</v>
      </c>
      <c r="F81" s="65"/>
      <c r="G81" s="64">
        <f>VLOOKUP(Table4[[#This Row],[Название организации]],ПЛАН_все!B:W,6,0)</f>
        <v>0</v>
      </c>
      <c r="H81" s="65"/>
      <c r="I81" s="64">
        <f>VLOOKUP(Table4[[#This Row],[Название организации]],ПЛАН_все!B:W,7,0)</f>
        <v>0</v>
      </c>
      <c r="J81" s="68"/>
      <c r="K81" s="64">
        <f>VLOOKUP(Table4[[#This Row],[Название организации]],ПЛАН_все!B:W,8,0)</f>
        <v>2</v>
      </c>
      <c r="L81" s="68"/>
      <c r="M81" s="64">
        <f>VLOOKUP(Table4[[#This Row],[Название организации]],ПЛАН_все!B:W,9,0)</f>
        <v>0</v>
      </c>
      <c r="N81" s="68"/>
      <c r="O81" s="64">
        <f>VLOOKUP(Table4[[#This Row],[Название организации]],ПЛАН_все!B:W,10,0)</f>
        <v>0</v>
      </c>
      <c r="P81" s="65"/>
      <c r="Q81" s="64">
        <f>VLOOKUP(Table4[[#This Row],[Название организации]],ПЛАН_все!B:W,11,0)</f>
        <v>0</v>
      </c>
      <c r="R81" s="68"/>
      <c r="S81" s="64">
        <f>VLOOKUP(Table4[[#This Row],[Название организации]],ПЛАН_все!B:W,12,0)</f>
        <v>0</v>
      </c>
      <c r="T81" s="68"/>
      <c r="U81" s="64">
        <f>VLOOKUP(Table4[[#This Row],[Название организации]],ПЛАН_все!B:W,13,0)</f>
        <v>0</v>
      </c>
      <c r="V81" s="68"/>
      <c r="W81" s="64">
        <f>VLOOKUP(Table4[[#This Row],[Название организации]],ПЛАН_все!B:W,14,0)</f>
        <v>0</v>
      </c>
      <c r="X81" s="68"/>
      <c r="Y81" s="64">
        <f>VLOOKUP(Table4[[#This Row],[Название организации]],ПЛАН_все!B:W,15,0)</f>
        <v>0</v>
      </c>
      <c r="Z81" s="68"/>
      <c r="AA81" s="64">
        <f>VLOOKUP(Table4[[#This Row],[Название организации]],ПЛАН_все!B:W,16,0)</f>
        <v>0</v>
      </c>
      <c r="AB81" s="68"/>
      <c r="AC81" s="64">
        <f>VLOOKUP(Table4[[#This Row],[Название организации]],ПЛАН_все!B:W,17,0)</f>
        <v>17</v>
      </c>
      <c r="AD81" s="68"/>
      <c r="AE81" s="64">
        <f>VLOOKUP(Table4[[#This Row],[Название организации]],ПЛАН_все!B:W,18,0)</f>
        <v>0</v>
      </c>
      <c r="AF81" s="68"/>
      <c r="AG81" s="64">
        <f>VLOOKUP(Table4[[#This Row],[Название организации]],ПЛАН_все!B:W,19,0)</f>
        <v>0</v>
      </c>
      <c r="AH81" s="68"/>
      <c r="AI81" s="64">
        <f>VLOOKUP(Table4[[#This Row],[Название организации]],ПЛАН_все!B:W,20,0)</f>
        <v>0</v>
      </c>
      <c r="AJ81" s="68"/>
      <c r="AK81" s="64">
        <f>VLOOKUP(Table4[[#This Row],[Название организации]],ПЛАН_все!B:W,21,0)</f>
        <v>0</v>
      </c>
      <c r="AL81" s="68"/>
      <c r="AM81" s="64">
        <f>VLOOKUP(Table4[[#This Row],[Название организации]],ПЛАН_все!B:W,22,0)</f>
        <v>0</v>
      </c>
      <c r="AN81" s="68"/>
    </row>
    <row r="82" spans="1:40" x14ac:dyDescent="0.25">
      <c r="A82" s="14">
        <v>77</v>
      </c>
      <c r="B82" s="24" t="s">
        <v>503</v>
      </c>
      <c r="C82" s="64">
        <f>VLOOKUP(Table4[[#This Row],[Название организации]],ПЛАН_все!B:W,4,0)</f>
        <v>0</v>
      </c>
      <c r="D82" s="65"/>
      <c r="E82" s="64">
        <f>VLOOKUP(Table4[[#This Row],[Название организации]],ПЛАН_все!B:W,5,0)</f>
        <v>0</v>
      </c>
      <c r="F82" s="65"/>
      <c r="G82" s="64">
        <f>VLOOKUP(Table4[[#This Row],[Название организации]],ПЛАН_все!B:W,6,0)</f>
        <v>0</v>
      </c>
      <c r="H82" s="65"/>
      <c r="I82" s="64">
        <f>VLOOKUP(Table4[[#This Row],[Название организации]],ПЛАН_все!B:W,7,0)</f>
        <v>0</v>
      </c>
      <c r="J82" s="68"/>
      <c r="K82" s="64">
        <f>VLOOKUP(Table4[[#This Row],[Название организации]],ПЛАН_все!B:W,8,0)</f>
        <v>0</v>
      </c>
      <c r="L82" s="68"/>
      <c r="M82" s="64">
        <f>VLOOKUP(Table4[[#This Row],[Название организации]],ПЛАН_все!B:W,9,0)</f>
        <v>0</v>
      </c>
      <c r="N82" s="68"/>
      <c r="O82" s="64">
        <f>VLOOKUP(Table4[[#This Row],[Название организации]],ПЛАН_все!B:W,10,0)</f>
        <v>0</v>
      </c>
      <c r="P82" s="65"/>
      <c r="Q82" s="64">
        <f>VLOOKUP(Table4[[#This Row],[Название организации]],ПЛАН_все!B:W,11,0)</f>
        <v>0</v>
      </c>
      <c r="R82" s="68"/>
      <c r="S82" s="64">
        <f>VLOOKUP(Table4[[#This Row],[Название организации]],ПЛАН_все!B:W,12,0)</f>
        <v>0</v>
      </c>
      <c r="T82" s="68"/>
      <c r="U82" s="64">
        <f>VLOOKUP(Table4[[#This Row],[Название организации]],ПЛАН_все!B:W,13,0)</f>
        <v>0</v>
      </c>
      <c r="V82" s="68"/>
      <c r="W82" s="64">
        <f>VLOOKUP(Table4[[#This Row],[Название организации]],ПЛАН_все!B:W,14,0)</f>
        <v>0</v>
      </c>
      <c r="X82" s="68"/>
      <c r="Y82" s="64">
        <f>VLOOKUP(Table4[[#This Row],[Название организации]],ПЛАН_все!B:W,15,0)</f>
        <v>0</v>
      </c>
      <c r="Z82" s="68"/>
      <c r="AA82" s="64">
        <f>VLOOKUP(Table4[[#This Row],[Название организации]],ПЛАН_все!B:W,16,0)</f>
        <v>0</v>
      </c>
      <c r="AB82" s="68"/>
      <c r="AC82" s="64">
        <f>VLOOKUP(Table4[[#This Row],[Название организации]],ПЛАН_все!B:W,17,0)</f>
        <v>8</v>
      </c>
      <c r="AD82" s="68"/>
      <c r="AE82" s="64">
        <f>VLOOKUP(Table4[[#This Row],[Название организации]],ПЛАН_все!B:W,18,0)</f>
        <v>8</v>
      </c>
      <c r="AF82" s="68"/>
      <c r="AG82" s="64">
        <f>VLOOKUP(Table4[[#This Row],[Название организации]],ПЛАН_все!B:W,19,0)</f>
        <v>4</v>
      </c>
      <c r="AH82" s="68"/>
      <c r="AI82" s="64">
        <f>VLOOKUP(Table4[[#This Row],[Название организации]],ПЛАН_все!B:W,20,0)</f>
        <v>8</v>
      </c>
      <c r="AJ82" s="68"/>
      <c r="AK82" s="64">
        <f>VLOOKUP(Table4[[#This Row],[Название организации]],ПЛАН_все!B:W,21,0)</f>
        <v>0</v>
      </c>
      <c r="AL82" s="68"/>
      <c r="AM82" s="64">
        <f>VLOOKUP(Table4[[#This Row],[Название организации]],ПЛАН_все!B:W,22,0)</f>
        <v>8</v>
      </c>
      <c r="AN82" s="68"/>
    </row>
    <row r="83" spans="1:40" ht="45" x14ac:dyDescent="0.25">
      <c r="A83" s="14">
        <v>78</v>
      </c>
      <c r="B83" s="24" t="s">
        <v>504</v>
      </c>
      <c r="C83" s="64">
        <f>VLOOKUP(Table4[[#This Row],[Название организации]],ПЛАН_все!B:W,4,0)</f>
        <v>0</v>
      </c>
      <c r="D83" s="65"/>
      <c r="E83" s="64">
        <f>VLOOKUP(Table4[[#This Row],[Название организации]],ПЛАН_все!B:W,5,0)</f>
        <v>0</v>
      </c>
      <c r="F83" s="65"/>
      <c r="G83" s="64">
        <f>VLOOKUP(Table4[[#This Row],[Название организации]],ПЛАН_все!B:W,6,0)</f>
        <v>0</v>
      </c>
      <c r="H83" s="65"/>
      <c r="I83" s="64">
        <f>VLOOKUP(Table4[[#This Row],[Название организации]],ПЛАН_все!B:W,7,0)</f>
        <v>0</v>
      </c>
      <c r="J83" s="68"/>
      <c r="K83" s="64">
        <f>VLOOKUP(Table4[[#This Row],[Название организации]],ПЛАН_все!B:W,8,0)</f>
        <v>0</v>
      </c>
      <c r="L83" s="68"/>
      <c r="M83" s="64">
        <f>VLOOKUP(Table4[[#This Row],[Название организации]],ПЛАН_все!B:W,9,0)</f>
        <v>0</v>
      </c>
      <c r="N83" s="68"/>
      <c r="O83" s="64">
        <f>VLOOKUP(Table4[[#This Row],[Название организации]],ПЛАН_все!B:W,10,0)</f>
        <v>0</v>
      </c>
      <c r="P83" s="65"/>
      <c r="Q83" s="64">
        <f>VLOOKUP(Table4[[#This Row],[Название организации]],ПЛАН_все!B:W,11,0)</f>
        <v>12</v>
      </c>
      <c r="R83" s="68"/>
      <c r="S83" s="64">
        <f>VLOOKUP(Table4[[#This Row],[Название организации]],ПЛАН_все!B:W,12,0)</f>
        <v>4</v>
      </c>
      <c r="T83" s="68"/>
      <c r="U83" s="64">
        <f>VLOOKUP(Table4[[#This Row],[Название организации]],ПЛАН_все!B:W,13,0)</f>
        <v>0</v>
      </c>
      <c r="V83" s="68"/>
      <c r="W83" s="64">
        <f>VLOOKUP(Table4[[#This Row],[Название организации]],ПЛАН_все!B:W,14,0)</f>
        <v>0</v>
      </c>
      <c r="X83" s="68"/>
      <c r="Y83" s="64">
        <f>VLOOKUP(Table4[[#This Row],[Название организации]],ПЛАН_все!B:W,15,0)</f>
        <v>0</v>
      </c>
      <c r="Z83" s="68"/>
      <c r="AA83" s="64">
        <f>VLOOKUP(Table4[[#This Row],[Название организации]],ПЛАН_все!B:W,16,0)</f>
        <v>0</v>
      </c>
      <c r="AB83" s="68"/>
      <c r="AC83" s="64">
        <f>VLOOKUP(Table4[[#This Row],[Название организации]],ПЛАН_все!B:W,17,0)</f>
        <v>47</v>
      </c>
      <c r="AD83" s="68"/>
      <c r="AE83" s="64">
        <f>VLOOKUP(Table4[[#This Row],[Название организации]],ПЛАН_все!B:W,18,0)</f>
        <v>15</v>
      </c>
      <c r="AF83" s="68"/>
      <c r="AG83" s="64">
        <f>VLOOKUP(Table4[[#This Row],[Название организации]],ПЛАН_все!B:W,19,0)</f>
        <v>0</v>
      </c>
      <c r="AH83" s="68"/>
      <c r="AI83" s="64">
        <f>VLOOKUP(Table4[[#This Row],[Название организации]],ПЛАН_все!B:W,20,0)</f>
        <v>0</v>
      </c>
      <c r="AJ83" s="68"/>
      <c r="AK83" s="64">
        <f>VLOOKUP(Table4[[#This Row],[Название организации]],ПЛАН_все!B:W,21,0)</f>
        <v>32</v>
      </c>
      <c r="AL83" s="68"/>
      <c r="AM83" s="64">
        <f>VLOOKUP(Table4[[#This Row],[Название организации]],ПЛАН_все!B:W,22,0)</f>
        <v>0</v>
      </c>
      <c r="AN83" s="68"/>
    </row>
    <row r="84" spans="1:40" ht="22.5" x14ac:dyDescent="0.25">
      <c r="A84" s="14">
        <v>79</v>
      </c>
      <c r="B84" s="24" t="s">
        <v>505</v>
      </c>
      <c r="C84" s="64">
        <f>VLOOKUP(Table4[[#This Row],[Название организации]],ПЛАН_все!B:W,4,0)</f>
        <v>0</v>
      </c>
      <c r="D84" s="65"/>
      <c r="E84" s="64">
        <f>VLOOKUP(Table4[[#This Row],[Название организации]],ПЛАН_все!B:W,5,0)</f>
        <v>0</v>
      </c>
      <c r="F84" s="65"/>
      <c r="G84" s="64">
        <f>VLOOKUP(Table4[[#This Row],[Название организации]],ПЛАН_все!B:W,6,0)</f>
        <v>0</v>
      </c>
      <c r="H84" s="65"/>
      <c r="I84" s="64">
        <f>VLOOKUP(Table4[[#This Row],[Название организации]],ПЛАН_все!B:W,7,0)</f>
        <v>0</v>
      </c>
      <c r="J84" s="68"/>
      <c r="K84" s="64">
        <f>VLOOKUP(Table4[[#This Row],[Название организации]],ПЛАН_все!B:W,8,0)</f>
        <v>0</v>
      </c>
      <c r="L84" s="68"/>
      <c r="M84" s="64">
        <f>VLOOKUP(Table4[[#This Row],[Название организации]],ПЛАН_все!B:W,9,0)</f>
        <v>0</v>
      </c>
      <c r="N84" s="68"/>
      <c r="O84" s="64">
        <f>VLOOKUP(Table4[[#This Row],[Название организации]],ПЛАН_все!B:W,10,0)</f>
        <v>0</v>
      </c>
      <c r="P84" s="65"/>
      <c r="Q84" s="64">
        <f>VLOOKUP(Table4[[#This Row],[Название организации]],ПЛАН_все!B:W,11,0)</f>
        <v>5</v>
      </c>
      <c r="R84" s="68"/>
      <c r="S84" s="64">
        <f>VLOOKUP(Table4[[#This Row],[Название организации]],ПЛАН_все!B:W,12,0)</f>
        <v>0</v>
      </c>
      <c r="T84" s="68"/>
      <c r="U84" s="64">
        <f>VLOOKUP(Table4[[#This Row],[Название организации]],ПЛАН_все!B:W,13,0)</f>
        <v>0</v>
      </c>
      <c r="V84" s="68"/>
      <c r="W84" s="64">
        <f>VLOOKUP(Table4[[#This Row],[Название организации]],ПЛАН_все!B:W,14,0)</f>
        <v>0</v>
      </c>
      <c r="X84" s="68"/>
      <c r="Y84" s="64">
        <f>VLOOKUP(Table4[[#This Row],[Название организации]],ПЛАН_все!B:W,15,0)</f>
        <v>0</v>
      </c>
      <c r="Z84" s="68"/>
      <c r="AA84" s="64">
        <f>VLOOKUP(Table4[[#This Row],[Название организации]],ПЛАН_все!B:W,16,0)</f>
        <v>0</v>
      </c>
      <c r="AB84" s="68"/>
      <c r="AC84" s="64">
        <f>VLOOKUP(Table4[[#This Row],[Название организации]],ПЛАН_все!B:W,17,0)</f>
        <v>58</v>
      </c>
      <c r="AD84" s="68"/>
      <c r="AE84" s="64">
        <f>VLOOKUP(Table4[[#This Row],[Название организации]],ПЛАН_все!B:W,18,0)</f>
        <v>30</v>
      </c>
      <c r="AF84" s="68"/>
      <c r="AG84" s="64">
        <f>VLOOKUP(Table4[[#This Row],[Название организации]],ПЛАН_все!B:W,19,0)</f>
        <v>0</v>
      </c>
      <c r="AH84" s="68"/>
      <c r="AI84" s="64">
        <f>VLOOKUP(Table4[[#This Row],[Название организации]],ПЛАН_все!B:W,20,0)</f>
        <v>18</v>
      </c>
      <c r="AJ84" s="68"/>
      <c r="AK84" s="64">
        <f>VLOOKUP(Table4[[#This Row],[Название организации]],ПЛАН_все!B:W,21,0)</f>
        <v>10</v>
      </c>
      <c r="AL84" s="68"/>
      <c r="AM84" s="64">
        <f>VLOOKUP(Table4[[#This Row],[Название организации]],ПЛАН_все!B:W,22,0)</f>
        <v>0</v>
      </c>
      <c r="AN84" s="68"/>
    </row>
    <row r="85" spans="1:40" ht="33.75" x14ac:dyDescent="0.25">
      <c r="A85" s="14">
        <v>80</v>
      </c>
      <c r="B85" s="24" t="s">
        <v>506</v>
      </c>
      <c r="C85" s="64">
        <f>VLOOKUP(Table4[[#This Row],[Название организации]],ПЛАН_все!B:W,4,0)</f>
        <v>0</v>
      </c>
      <c r="D85" s="65"/>
      <c r="E85" s="64">
        <f>VLOOKUP(Table4[[#This Row],[Название организации]],ПЛАН_все!B:W,5,0)</f>
        <v>0</v>
      </c>
      <c r="F85" s="65"/>
      <c r="G85" s="64">
        <f>VLOOKUP(Table4[[#This Row],[Название организации]],ПЛАН_все!B:W,6,0)</f>
        <v>0</v>
      </c>
      <c r="H85" s="65"/>
      <c r="I85" s="64">
        <f>VLOOKUP(Table4[[#This Row],[Название организации]],ПЛАН_все!B:W,7,0)</f>
        <v>0</v>
      </c>
      <c r="J85" s="68"/>
      <c r="K85" s="64">
        <f>VLOOKUP(Table4[[#This Row],[Название организации]],ПЛАН_все!B:W,8,0)</f>
        <v>0</v>
      </c>
      <c r="L85" s="68"/>
      <c r="M85" s="64">
        <f>VLOOKUP(Table4[[#This Row],[Название организации]],ПЛАН_все!B:W,9,0)</f>
        <v>0</v>
      </c>
      <c r="N85" s="68"/>
      <c r="O85" s="64">
        <f>VLOOKUP(Table4[[#This Row],[Название организации]],ПЛАН_все!B:W,10,0)</f>
        <v>0</v>
      </c>
      <c r="P85" s="65"/>
      <c r="Q85" s="64">
        <f>VLOOKUP(Table4[[#This Row],[Название организации]],ПЛАН_все!B:W,11,0)</f>
        <v>2</v>
      </c>
      <c r="R85" s="68"/>
      <c r="S85" s="64">
        <f>VLOOKUP(Table4[[#This Row],[Название организации]],ПЛАН_все!B:W,12,0)</f>
        <v>1</v>
      </c>
      <c r="T85" s="68"/>
      <c r="U85" s="64">
        <f>VLOOKUP(Table4[[#This Row],[Название организации]],ПЛАН_все!B:W,13,0)</f>
        <v>1</v>
      </c>
      <c r="V85" s="68"/>
      <c r="W85" s="64">
        <f>VLOOKUP(Table4[[#This Row],[Название организации]],ПЛАН_все!B:W,14,0)</f>
        <v>0</v>
      </c>
      <c r="X85" s="68"/>
      <c r="Y85" s="64">
        <f>VLOOKUP(Table4[[#This Row],[Название организации]],ПЛАН_все!B:W,15,0)</f>
        <v>0</v>
      </c>
      <c r="Z85" s="68"/>
      <c r="AA85" s="64">
        <f>VLOOKUP(Table4[[#This Row],[Название организации]],ПЛАН_все!B:W,16,0)</f>
        <v>0</v>
      </c>
      <c r="AB85" s="68"/>
      <c r="AC85" s="64">
        <f>VLOOKUP(Table4[[#This Row],[Название организации]],ПЛАН_все!B:W,17,0)</f>
        <v>10</v>
      </c>
      <c r="AD85" s="68"/>
      <c r="AE85" s="64">
        <f>VLOOKUP(Table4[[#This Row],[Название организации]],ПЛАН_все!B:W,18,0)</f>
        <v>5</v>
      </c>
      <c r="AF85" s="68"/>
      <c r="AG85" s="64">
        <f>VLOOKUP(Table4[[#This Row],[Название организации]],ПЛАН_все!B:W,19,0)</f>
        <v>0</v>
      </c>
      <c r="AH85" s="68"/>
      <c r="AI85" s="64">
        <f>VLOOKUP(Table4[[#This Row],[Название организации]],ПЛАН_все!B:W,20,0)</f>
        <v>0</v>
      </c>
      <c r="AJ85" s="68"/>
      <c r="AK85" s="64">
        <f>VLOOKUP(Table4[[#This Row],[Название организации]],ПЛАН_все!B:W,21,0)</f>
        <v>5</v>
      </c>
      <c r="AL85" s="68"/>
      <c r="AM85" s="64">
        <f>VLOOKUP(Table4[[#This Row],[Название организации]],ПЛАН_все!B:W,22,0)</f>
        <v>5</v>
      </c>
      <c r="AN85" s="68"/>
    </row>
    <row r="86" spans="1:40" ht="33.75" x14ac:dyDescent="0.25">
      <c r="A86" s="14">
        <v>81</v>
      </c>
      <c r="B86" s="24" t="s">
        <v>507</v>
      </c>
      <c r="C86" s="64">
        <f>VLOOKUP(Table4[[#This Row],[Название организации]],ПЛАН_все!B:W,4,0)</f>
        <v>0</v>
      </c>
      <c r="D86" s="65"/>
      <c r="E86" s="64">
        <f>VLOOKUP(Table4[[#This Row],[Название организации]],ПЛАН_все!B:W,5,0)</f>
        <v>0</v>
      </c>
      <c r="F86" s="65"/>
      <c r="G86" s="64">
        <f>VLOOKUP(Table4[[#This Row],[Название организации]],ПЛАН_все!B:W,6,0)</f>
        <v>0</v>
      </c>
      <c r="H86" s="65"/>
      <c r="I86" s="64">
        <f>VLOOKUP(Table4[[#This Row],[Название организации]],ПЛАН_все!B:W,7,0)</f>
        <v>0</v>
      </c>
      <c r="J86" s="68"/>
      <c r="K86" s="64">
        <f>VLOOKUP(Table4[[#This Row],[Название организации]],ПЛАН_все!B:W,8,0)</f>
        <v>0</v>
      </c>
      <c r="L86" s="68"/>
      <c r="M86" s="64">
        <f>VLOOKUP(Table4[[#This Row],[Название организации]],ПЛАН_все!B:W,9,0)</f>
        <v>0</v>
      </c>
      <c r="N86" s="68"/>
      <c r="O86" s="64">
        <f>VLOOKUP(Table4[[#This Row],[Название организации]],ПЛАН_все!B:W,10,0)</f>
        <v>0</v>
      </c>
      <c r="P86" s="65"/>
      <c r="Q86" s="64">
        <f>VLOOKUP(Table4[[#This Row],[Название организации]],ПЛАН_все!B:W,11,0)</f>
        <v>0</v>
      </c>
      <c r="R86" s="68"/>
      <c r="S86" s="64">
        <f>VLOOKUP(Table4[[#This Row],[Название организации]],ПЛАН_все!B:W,12,0)</f>
        <v>0</v>
      </c>
      <c r="T86" s="68"/>
      <c r="U86" s="64">
        <f>VLOOKUP(Table4[[#This Row],[Название организации]],ПЛАН_все!B:W,13,0)</f>
        <v>0</v>
      </c>
      <c r="V86" s="68"/>
      <c r="W86" s="64">
        <f>VLOOKUP(Table4[[#This Row],[Название организации]],ПЛАН_все!B:W,14,0)</f>
        <v>0</v>
      </c>
      <c r="X86" s="68"/>
      <c r="Y86" s="64">
        <f>VLOOKUP(Table4[[#This Row],[Название организации]],ПЛАН_все!B:W,15,0)</f>
        <v>0</v>
      </c>
      <c r="Z86" s="68"/>
      <c r="AA86" s="64">
        <f>VLOOKUP(Table4[[#This Row],[Название организации]],ПЛАН_все!B:W,16,0)</f>
        <v>0</v>
      </c>
      <c r="AB86" s="68"/>
      <c r="AC86" s="64">
        <f>VLOOKUP(Table4[[#This Row],[Название организации]],ПЛАН_все!B:W,17,0)</f>
        <v>5</v>
      </c>
      <c r="AD86" s="68"/>
      <c r="AE86" s="64">
        <f>VLOOKUP(Table4[[#This Row],[Название организации]],ПЛАН_все!B:W,18,0)</f>
        <v>0</v>
      </c>
      <c r="AF86" s="68"/>
      <c r="AG86" s="64">
        <f>VLOOKUP(Table4[[#This Row],[Название организации]],ПЛАН_все!B:W,19,0)</f>
        <v>0</v>
      </c>
      <c r="AH86" s="68"/>
      <c r="AI86" s="64">
        <f>VLOOKUP(Table4[[#This Row],[Название организации]],ПЛАН_все!B:W,20,0)</f>
        <v>5</v>
      </c>
      <c r="AJ86" s="68"/>
      <c r="AK86" s="64">
        <f>VLOOKUP(Table4[[#This Row],[Название организации]],ПЛАН_все!B:W,21,0)</f>
        <v>0</v>
      </c>
      <c r="AL86" s="68"/>
      <c r="AM86" s="64">
        <f>VLOOKUP(Table4[[#This Row],[Название организации]],ПЛАН_все!B:W,22,0)</f>
        <v>0</v>
      </c>
      <c r="AN86" s="68"/>
    </row>
    <row r="87" spans="1:40" ht="45" x14ac:dyDescent="0.25">
      <c r="A87" s="14">
        <v>82</v>
      </c>
      <c r="B87" s="24" t="s">
        <v>508</v>
      </c>
      <c r="C87" s="64">
        <f>VLOOKUP(Table4[[#This Row],[Название организации]],ПЛАН_все!B:W,4,0)</f>
        <v>0</v>
      </c>
      <c r="D87" s="65"/>
      <c r="E87" s="64">
        <f>VLOOKUP(Table4[[#This Row],[Название организации]],ПЛАН_все!B:W,5,0)</f>
        <v>0</v>
      </c>
      <c r="F87" s="65"/>
      <c r="G87" s="64">
        <f>VLOOKUP(Table4[[#This Row],[Название организации]],ПЛАН_все!B:W,6,0)</f>
        <v>0</v>
      </c>
      <c r="H87" s="65"/>
      <c r="I87" s="64">
        <f>VLOOKUP(Table4[[#This Row],[Название организации]],ПЛАН_все!B:W,7,0)</f>
        <v>0</v>
      </c>
      <c r="J87" s="68"/>
      <c r="K87" s="64">
        <f>VLOOKUP(Table4[[#This Row],[Название организации]],ПЛАН_все!B:W,8,0)</f>
        <v>0</v>
      </c>
      <c r="L87" s="68"/>
      <c r="M87" s="64">
        <f>VLOOKUP(Table4[[#This Row],[Название организации]],ПЛАН_все!B:W,9,0)</f>
        <v>0</v>
      </c>
      <c r="N87" s="68"/>
      <c r="O87" s="64">
        <f>VLOOKUP(Table4[[#This Row],[Название организации]],ПЛАН_все!B:W,10,0)</f>
        <v>0</v>
      </c>
      <c r="P87" s="65"/>
      <c r="Q87" s="64">
        <f>VLOOKUP(Table4[[#This Row],[Название организации]],ПЛАН_все!B:W,11,0)</f>
        <v>0</v>
      </c>
      <c r="R87" s="68"/>
      <c r="S87" s="64">
        <f>VLOOKUP(Table4[[#This Row],[Название организации]],ПЛАН_все!B:W,12,0)</f>
        <v>0</v>
      </c>
      <c r="T87" s="68"/>
      <c r="U87" s="64">
        <f>VLOOKUP(Table4[[#This Row],[Название организации]],ПЛАН_все!B:W,13,0)</f>
        <v>0</v>
      </c>
      <c r="V87" s="68"/>
      <c r="W87" s="64">
        <f>VLOOKUP(Table4[[#This Row],[Название организации]],ПЛАН_все!B:W,14,0)</f>
        <v>0</v>
      </c>
      <c r="X87" s="68"/>
      <c r="Y87" s="64">
        <f>VLOOKUP(Table4[[#This Row],[Название организации]],ПЛАН_все!B:W,15,0)</f>
        <v>0</v>
      </c>
      <c r="Z87" s="68"/>
      <c r="AA87" s="64">
        <f>VLOOKUP(Table4[[#This Row],[Название организации]],ПЛАН_все!B:W,16,0)</f>
        <v>0</v>
      </c>
      <c r="AB87" s="68"/>
      <c r="AC87" s="64">
        <f>VLOOKUP(Table4[[#This Row],[Название организации]],ПЛАН_все!B:W,17,0)</f>
        <v>0</v>
      </c>
      <c r="AD87" s="68"/>
      <c r="AE87" s="64">
        <f>VLOOKUP(Table4[[#This Row],[Название организации]],ПЛАН_все!B:W,18,0)</f>
        <v>0</v>
      </c>
      <c r="AF87" s="68"/>
      <c r="AG87" s="64">
        <f>VLOOKUP(Table4[[#This Row],[Название организации]],ПЛАН_все!B:W,19,0)</f>
        <v>0</v>
      </c>
      <c r="AH87" s="68"/>
      <c r="AI87" s="64">
        <f>VLOOKUP(Table4[[#This Row],[Название организации]],ПЛАН_все!B:W,20,0)</f>
        <v>0</v>
      </c>
      <c r="AJ87" s="68"/>
      <c r="AK87" s="64">
        <f>VLOOKUP(Table4[[#This Row],[Название организации]],ПЛАН_все!B:W,21,0)</f>
        <v>0</v>
      </c>
      <c r="AL87" s="68"/>
      <c r="AM87" s="64">
        <f>VLOOKUP(Table4[[#This Row],[Название организации]],ПЛАН_все!B:W,22,0)</f>
        <v>0</v>
      </c>
      <c r="AN87" s="68"/>
    </row>
    <row r="88" spans="1:40" ht="33.75" x14ac:dyDescent="0.25">
      <c r="A88" s="14">
        <v>83</v>
      </c>
      <c r="B88" s="24" t="s">
        <v>509</v>
      </c>
      <c r="C88" s="64">
        <f>VLOOKUP(Table4[[#This Row],[Название организации]],ПЛАН_все!B:W,4,0)</f>
        <v>0</v>
      </c>
      <c r="D88" s="65"/>
      <c r="E88" s="64">
        <f>VLOOKUP(Table4[[#This Row],[Название организации]],ПЛАН_все!B:W,5,0)</f>
        <v>0</v>
      </c>
      <c r="F88" s="65"/>
      <c r="G88" s="64">
        <f>VLOOKUP(Table4[[#This Row],[Название организации]],ПЛАН_все!B:W,6,0)</f>
        <v>0</v>
      </c>
      <c r="H88" s="65"/>
      <c r="I88" s="64">
        <f>VLOOKUP(Table4[[#This Row],[Название организации]],ПЛАН_все!B:W,7,0)</f>
        <v>0</v>
      </c>
      <c r="J88" s="68"/>
      <c r="K88" s="64">
        <f>VLOOKUP(Table4[[#This Row],[Название организации]],ПЛАН_все!B:W,8,0)</f>
        <v>0</v>
      </c>
      <c r="L88" s="68"/>
      <c r="M88" s="64">
        <f>VLOOKUP(Table4[[#This Row],[Название организации]],ПЛАН_все!B:W,9,0)</f>
        <v>0</v>
      </c>
      <c r="N88" s="68"/>
      <c r="O88" s="64">
        <f>VLOOKUP(Table4[[#This Row],[Название организации]],ПЛАН_все!B:W,10,0)</f>
        <v>0</v>
      </c>
      <c r="P88" s="65"/>
      <c r="Q88" s="64">
        <f>VLOOKUP(Table4[[#This Row],[Название организации]],ПЛАН_все!B:W,11,0)</f>
        <v>0</v>
      </c>
      <c r="R88" s="68"/>
      <c r="S88" s="64">
        <f>VLOOKUP(Table4[[#This Row],[Название организации]],ПЛАН_все!B:W,12,0)</f>
        <v>0</v>
      </c>
      <c r="T88" s="68"/>
      <c r="U88" s="64">
        <f>VLOOKUP(Table4[[#This Row],[Название организации]],ПЛАН_все!B:W,13,0)</f>
        <v>0</v>
      </c>
      <c r="V88" s="68"/>
      <c r="W88" s="64">
        <f>VLOOKUP(Table4[[#This Row],[Название организации]],ПЛАН_все!B:W,14,0)</f>
        <v>0</v>
      </c>
      <c r="X88" s="68"/>
      <c r="Y88" s="64">
        <f>VLOOKUP(Table4[[#This Row],[Название организации]],ПЛАН_все!B:W,15,0)</f>
        <v>0</v>
      </c>
      <c r="Z88" s="68"/>
      <c r="AA88" s="64">
        <f>VLOOKUP(Table4[[#This Row],[Название организации]],ПЛАН_все!B:W,16,0)</f>
        <v>0</v>
      </c>
      <c r="AB88" s="68"/>
      <c r="AC88" s="64">
        <f>VLOOKUP(Table4[[#This Row],[Название организации]],ПЛАН_все!B:W,17,0)</f>
        <v>7</v>
      </c>
      <c r="AD88" s="68"/>
      <c r="AE88" s="64">
        <f>VLOOKUP(Table4[[#This Row],[Название организации]],ПЛАН_все!B:W,18,0)</f>
        <v>7</v>
      </c>
      <c r="AF88" s="68"/>
      <c r="AG88" s="64">
        <f>VLOOKUP(Table4[[#This Row],[Название организации]],ПЛАН_все!B:W,19,0)</f>
        <v>0</v>
      </c>
      <c r="AH88" s="68"/>
      <c r="AI88" s="64">
        <f>VLOOKUP(Table4[[#This Row],[Название организации]],ПЛАН_все!B:W,20,0)</f>
        <v>0</v>
      </c>
      <c r="AJ88" s="68"/>
      <c r="AK88" s="64">
        <f>VLOOKUP(Table4[[#This Row],[Название организации]],ПЛАН_все!B:W,21,0)</f>
        <v>5</v>
      </c>
      <c r="AL88" s="68"/>
      <c r="AM88" s="64">
        <f>VLOOKUP(Table4[[#This Row],[Название организации]],ПЛАН_все!B:W,22,0)</f>
        <v>0</v>
      </c>
      <c r="AN88" s="68"/>
    </row>
    <row r="89" spans="1:40" ht="45" x14ac:dyDescent="0.25">
      <c r="A89" s="14">
        <v>84</v>
      </c>
      <c r="B89" s="24" t="s">
        <v>510</v>
      </c>
      <c r="C89" s="64">
        <f>VLOOKUP(Table4[[#This Row],[Название организации]],ПЛАН_все!B:W,4,0)</f>
        <v>0</v>
      </c>
      <c r="D89" s="65"/>
      <c r="E89" s="64">
        <f>VLOOKUP(Table4[[#This Row],[Название организации]],ПЛАН_все!B:W,5,0)</f>
        <v>0</v>
      </c>
      <c r="F89" s="65"/>
      <c r="G89" s="64">
        <f>VLOOKUP(Table4[[#This Row],[Название организации]],ПЛАН_все!B:W,6,0)</f>
        <v>0</v>
      </c>
      <c r="H89" s="65"/>
      <c r="I89" s="64">
        <f>VLOOKUP(Table4[[#This Row],[Название организации]],ПЛАН_все!B:W,7,0)</f>
        <v>0</v>
      </c>
      <c r="J89" s="68"/>
      <c r="K89" s="64">
        <f>VLOOKUP(Table4[[#This Row],[Название организации]],ПЛАН_все!B:W,8,0)</f>
        <v>0</v>
      </c>
      <c r="L89" s="68"/>
      <c r="M89" s="64">
        <f>VLOOKUP(Table4[[#This Row],[Название организации]],ПЛАН_все!B:W,9,0)</f>
        <v>0</v>
      </c>
      <c r="N89" s="68"/>
      <c r="O89" s="64">
        <f>VLOOKUP(Table4[[#This Row],[Название организации]],ПЛАН_все!B:W,10,0)</f>
        <v>0</v>
      </c>
      <c r="P89" s="65"/>
      <c r="Q89" s="64">
        <f>VLOOKUP(Table4[[#This Row],[Название организации]],ПЛАН_все!B:W,11,0)</f>
        <v>4</v>
      </c>
      <c r="R89" s="68"/>
      <c r="S89" s="64">
        <f>VLOOKUP(Table4[[#This Row],[Название организации]],ПЛАН_все!B:W,12,0)</f>
        <v>0</v>
      </c>
      <c r="T89" s="68"/>
      <c r="U89" s="64">
        <f>VLOOKUP(Table4[[#This Row],[Название организации]],ПЛАН_все!B:W,13,0)</f>
        <v>0</v>
      </c>
      <c r="V89" s="68"/>
      <c r="W89" s="64">
        <f>VLOOKUP(Table4[[#This Row],[Название организации]],ПЛАН_все!B:W,14,0)</f>
        <v>0</v>
      </c>
      <c r="X89" s="68"/>
      <c r="Y89" s="64">
        <f>VLOOKUP(Table4[[#This Row],[Название организации]],ПЛАН_все!B:W,15,0)</f>
        <v>0</v>
      </c>
      <c r="Z89" s="68"/>
      <c r="AA89" s="64">
        <f>VLOOKUP(Table4[[#This Row],[Название организации]],ПЛАН_все!B:W,16,0)</f>
        <v>0</v>
      </c>
      <c r="AB89" s="68"/>
      <c r="AC89" s="64">
        <f>VLOOKUP(Table4[[#This Row],[Название организации]],ПЛАН_все!B:W,17,0)</f>
        <v>12</v>
      </c>
      <c r="AD89" s="68"/>
      <c r="AE89" s="64">
        <f>VLOOKUP(Table4[[#This Row],[Название организации]],ПЛАН_все!B:W,18,0)</f>
        <v>6</v>
      </c>
      <c r="AF89" s="68"/>
      <c r="AG89" s="64">
        <f>VLOOKUP(Table4[[#This Row],[Название организации]],ПЛАН_все!B:W,19,0)</f>
        <v>0</v>
      </c>
      <c r="AH89" s="68"/>
      <c r="AI89" s="64">
        <f>VLOOKUP(Table4[[#This Row],[Название организации]],ПЛАН_все!B:W,20,0)</f>
        <v>12</v>
      </c>
      <c r="AJ89" s="68"/>
      <c r="AK89" s="64">
        <f>VLOOKUP(Table4[[#This Row],[Название организации]],ПЛАН_все!B:W,21,0)</f>
        <v>12</v>
      </c>
      <c r="AL89" s="68"/>
      <c r="AM89" s="64">
        <f>VLOOKUP(Table4[[#This Row],[Название организации]],ПЛАН_все!B:W,22,0)</f>
        <v>0</v>
      </c>
      <c r="AN89" s="68"/>
    </row>
    <row r="90" spans="1:40" x14ac:dyDescent="0.25">
      <c r="A90" s="14">
        <v>85</v>
      </c>
      <c r="B90" s="24" t="s">
        <v>511</v>
      </c>
      <c r="C90" s="64">
        <f>VLOOKUP(Table4[[#This Row],[Название организации]],ПЛАН_все!B:W,4,0)</f>
        <v>0</v>
      </c>
      <c r="D90" s="65"/>
      <c r="E90" s="64">
        <f>VLOOKUP(Table4[[#This Row],[Название организации]],ПЛАН_все!B:W,5,0)</f>
        <v>0</v>
      </c>
      <c r="F90" s="65"/>
      <c r="G90" s="64">
        <f>VLOOKUP(Table4[[#This Row],[Название организации]],ПЛАН_все!B:W,6,0)</f>
        <v>0</v>
      </c>
      <c r="H90" s="65"/>
      <c r="I90" s="64">
        <f>VLOOKUP(Table4[[#This Row],[Название организации]],ПЛАН_все!B:W,7,0)</f>
        <v>0</v>
      </c>
      <c r="J90" s="68"/>
      <c r="K90" s="64">
        <f>VLOOKUP(Table4[[#This Row],[Название организации]],ПЛАН_все!B:W,8,0)</f>
        <v>1</v>
      </c>
      <c r="L90" s="68"/>
      <c r="M90" s="64">
        <f>VLOOKUP(Table4[[#This Row],[Название организации]],ПЛАН_все!B:W,9,0)</f>
        <v>1</v>
      </c>
      <c r="N90" s="68"/>
      <c r="O90" s="64">
        <f>VLOOKUP(Table4[[#This Row],[Название организации]],ПЛАН_все!B:W,10,0)</f>
        <v>0</v>
      </c>
      <c r="P90" s="65"/>
      <c r="Q90" s="64">
        <f>VLOOKUP(Table4[[#This Row],[Название организации]],ПЛАН_все!B:W,11,0)</f>
        <v>1</v>
      </c>
      <c r="R90" s="68"/>
      <c r="S90" s="64">
        <f>VLOOKUP(Table4[[#This Row],[Название организации]],ПЛАН_все!B:W,12,0)</f>
        <v>1</v>
      </c>
      <c r="T90" s="68"/>
      <c r="U90" s="64">
        <f>VLOOKUP(Table4[[#This Row],[Название организации]],ПЛАН_все!B:W,13,0)</f>
        <v>0</v>
      </c>
      <c r="V90" s="68"/>
      <c r="W90" s="64">
        <f>VLOOKUP(Table4[[#This Row],[Название организации]],ПЛАН_все!B:W,14,0)</f>
        <v>0</v>
      </c>
      <c r="X90" s="68"/>
      <c r="Y90" s="64">
        <f>VLOOKUP(Table4[[#This Row],[Название организации]],ПЛАН_все!B:W,15,0)</f>
        <v>0</v>
      </c>
      <c r="Z90" s="68"/>
      <c r="AA90" s="64">
        <f>VLOOKUP(Table4[[#This Row],[Название организации]],ПЛАН_все!B:W,16,0)</f>
        <v>0</v>
      </c>
      <c r="AB90" s="68"/>
      <c r="AC90" s="64">
        <f>VLOOKUP(Table4[[#This Row],[Название организации]],ПЛАН_все!B:W,17,0)</f>
        <v>1</v>
      </c>
      <c r="AD90" s="68"/>
      <c r="AE90" s="64">
        <f>VLOOKUP(Table4[[#This Row],[Название организации]],ПЛАН_все!B:W,18,0)</f>
        <v>0</v>
      </c>
      <c r="AF90" s="68"/>
      <c r="AG90" s="64">
        <f>VLOOKUP(Table4[[#This Row],[Название организации]],ПЛАН_все!B:W,19,0)</f>
        <v>0</v>
      </c>
      <c r="AH90" s="68"/>
      <c r="AI90" s="64">
        <f>VLOOKUP(Table4[[#This Row],[Название организации]],ПЛАН_все!B:W,20,0)</f>
        <v>0</v>
      </c>
      <c r="AJ90" s="68"/>
      <c r="AK90" s="64">
        <f>VLOOKUP(Table4[[#This Row],[Название организации]],ПЛАН_все!B:W,21,0)</f>
        <v>1</v>
      </c>
      <c r="AL90" s="68"/>
      <c r="AM90" s="64">
        <f>VLOOKUP(Table4[[#This Row],[Название организации]],ПЛАН_все!B:W,22,0)</f>
        <v>0</v>
      </c>
      <c r="AN90" s="68"/>
    </row>
    <row r="91" spans="1:40" ht="22.5" x14ac:dyDescent="0.25">
      <c r="A91" s="14">
        <v>86</v>
      </c>
      <c r="B91" s="24" t="s">
        <v>512</v>
      </c>
      <c r="C91" s="64">
        <f>VLOOKUP(Table4[[#This Row],[Название организации]],ПЛАН_все!B:W,4,0)</f>
        <v>0</v>
      </c>
      <c r="D91" s="65"/>
      <c r="E91" s="64">
        <f>VLOOKUP(Table4[[#This Row],[Название организации]],ПЛАН_все!B:W,5,0)</f>
        <v>0</v>
      </c>
      <c r="F91" s="65"/>
      <c r="G91" s="64">
        <f>VLOOKUP(Table4[[#This Row],[Название организации]],ПЛАН_все!B:W,6,0)</f>
        <v>0</v>
      </c>
      <c r="H91" s="65"/>
      <c r="I91" s="64">
        <f>VLOOKUP(Table4[[#This Row],[Название организации]],ПЛАН_все!B:W,7,0)</f>
        <v>0</v>
      </c>
      <c r="J91" s="68"/>
      <c r="K91" s="64">
        <f>VLOOKUP(Table4[[#This Row],[Название организации]],ПЛАН_все!B:W,8,0)</f>
        <v>0</v>
      </c>
      <c r="L91" s="68"/>
      <c r="M91" s="64">
        <f>VLOOKUP(Table4[[#This Row],[Название организации]],ПЛАН_все!B:W,9,0)</f>
        <v>0</v>
      </c>
      <c r="N91" s="68"/>
      <c r="O91" s="64">
        <f>VLOOKUP(Table4[[#This Row],[Название организации]],ПЛАН_все!B:W,10,0)</f>
        <v>0</v>
      </c>
      <c r="P91" s="65"/>
      <c r="Q91" s="64">
        <f>VLOOKUP(Table4[[#This Row],[Название организации]],ПЛАН_все!B:W,11,0)</f>
        <v>0</v>
      </c>
      <c r="R91" s="68"/>
      <c r="S91" s="64">
        <f>VLOOKUP(Table4[[#This Row],[Название организации]],ПЛАН_все!B:W,12,0)</f>
        <v>0</v>
      </c>
      <c r="T91" s="68"/>
      <c r="U91" s="64">
        <f>VLOOKUP(Table4[[#This Row],[Название организации]],ПЛАН_все!B:W,13,0)</f>
        <v>0</v>
      </c>
      <c r="V91" s="68"/>
      <c r="W91" s="64">
        <f>VLOOKUP(Table4[[#This Row],[Название организации]],ПЛАН_все!B:W,14,0)</f>
        <v>0</v>
      </c>
      <c r="X91" s="68"/>
      <c r="Y91" s="64">
        <f>VLOOKUP(Table4[[#This Row],[Название организации]],ПЛАН_все!B:W,15,0)</f>
        <v>0</v>
      </c>
      <c r="Z91" s="68"/>
      <c r="AA91" s="64">
        <f>VLOOKUP(Table4[[#This Row],[Название организации]],ПЛАН_все!B:W,16,0)</f>
        <v>0</v>
      </c>
      <c r="AB91" s="68"/>
      <c r="AC91" s="64">
        <f>VLOOKUP(Table4[[#This Row],[Название организации]],ПЛАН_все!B:W,17,0)</f>
        <v>0</v>
      </c>
      <c r="AD91" s="68"/>
      <c r="AE91" s="64">
        <f>VLOOKUP(Table4[[#This Row],[Название организации]],ПЛАН_все!B:W,18,0)</f>
        <v>0</v>
      </c>
      <c r="AF91" s="68"/>
      <c r="AG91" s="64">
        <f>VLOOKUP(Table4[[#This Row],[Название организации]],ПЛАН_все!B:W,19,0)</f>
        <v>0</v>
      </c>
      <c r="AH91" s="68"/>
      <c r="AI91" s="64">
        <f>VLOOKUP(Table4[[#This Row],[Название организации]],ПЛАН_все!B:W,20,0)</f>
        <v>0</v>
      </c>
      <c r="AJ91" s="68"/>
      <c r="AK91" s="64">
        <f>VLOOKUP(Table4[[#This Row],[Название организации]],ПЛАН_все!B:W,21,0)</f>
        <v>0</v>
      </c>
      <c r="AL91" s="68"/>
      <c r="AM91" s="64">
        <f>VLOOKUP(Table4[[#This Row],[Название организации]],ПЛАН_все!B:W,22,0)</f>
        <v>0</v>
      </c>
      <c r="AN91" s="68"/>
    </row>
    <row r="92" spans="1:40" ht="45" x14ac:dyDescent="0.25">
      <c r="A92" s="14">
        <v>87</v>
      </c>
      <c r="B92" s="24" t="s">
        <v>513</v>
      </c>
      <c r="C92" s="64">
        <f>VLOOKUP(Table4[[#This Row],[Название организации]],ПЛАН_все!B:W,4,0)</f>
        <v>1</v>
      </c>
      <c r="D92" s="65"/>
      <c r="E92" s="64">
        <f>VLOOKUP(Table4[[#This Row],[Название организации]],ПЛАН_все!B:W,5,0)</f>
        <v>0</v>
      </c>
      <c r="F92" s="65"/>
      <c r="G92" s="64">
        <f>VLOOKUP(Table4[[#This Row],[Название организации]],ПЛАН_все!B:W,6,0)</f>
        <v>0</v>
      </c>
      <c r="H92" s="65"/>
      <c r="I92" s="64">
        <f>VLOOKUP(Table4[[#This Row],[Название организации]],ПЛАН_все!B:W,7,0)</f>
        <v>1</v>
      </c>
      <c r="J92" s="68"/>
      <c r="K92" s="64">
        <f>VLOOKUP(Table4[[#This Row],[Название организации]],ПЛАН_все!B:W,8,0)</f>
        <v>0</v>
      </c>
      <c r="L92" s="68"/>
      <c r="M92" s="64">
        <f>VLOOKUP(Table4[[#This Row],[Название организации]],ПЛАН_все!B:W,9,0)</f>
        <v>0</v>
      </c>
      <c r="N92" s="68"/>
      <c r="O92" s="64">
        <f>VLOOKUP(Table4[[#This Row],[Название организации]],ПЛАН_все!B:W,10,0)</f>
        <v>0</v>
      </c>
      <c r="P92" s="65"/>
      <c r="Q92" s="64">
        <f>VLOOKUP(Table4[[#This Row],[Название организации]],ПЛАН_все!B:W,11,0)</f>
        <v>0</v>
      </c>
      <c r="R92" s="68"/>
      <c r="S92" s="64">
        <f>VLOOKUP(Table4[[#This Row],[Название организации]],ПЛАН_все!B:W,12,0)</f>
        <v>0</v>
      </c>
      <c r="T92" s="68"/>
      <c r="U92" s="64">
        <f>VLOOKUP(Table4[[#This Row],[Название организации]],ПЛАН_все!B:W,13,0)</f>
        <v>0</v>
      </c>
      <c r="V92" s="68"/>
      <c r="W92" s="64">
        <f>VLOOKUP(Table4[[#This Row],[Название организации]],ПЛАН_все!B:W,14,0)</f>
        <v>1</v>
      </c>
      <c r="X92" s="68"/>
      <c r="Y92" s="64">
        <f>VLOOKUP(Table4[[#This Row],[Название организации]],ПЛАН_все!B:W,15,0)</f>
        <v>1</v>
      </c>
      <c r="Z92" s="68"/>
      <c r="AA92" s="64">
        <f>VLOOKUP(Table4[[#This Row],[Название организации]],ПЛАН_все!B:W,16,0)</f>
        <v>0</v>
      </c>
      <c r="AB92" s="68"/>
      <c r="AC92" s="64">
        <f>VLOOKUP(Table4[[#This Row],[Название организации]],ПЛАН_все!B:W,17,0)</f>
        <v>0</v>
      </c>
      <c r="AD92" s="68"/>
      <c r="AE92" s="64">
        <f>VLOOKUP(Table4[[#This Row],[Название организации]],ПЛАН_все!B:W,18,0)</f>
        <v>10</v>
      </c>
      <c r="AF92" s="68"/>
      <c r="AG92" s="64">
        <f>VLOOKUP(Table4[[#This Row],[Название организации]],ПЛАН_все!B:W,19,0)</f>
        <v>0</v>
      </c>
      <c r="AH92" s="68"/>
      <c r="AI92" s="64">
        <f>VLOOKUP(Table4[[#This Row],[Название организации]],ПЛАН_все!B:W,20,0)</f>
        <v>12</v>
      </c>
      <c r="AJ92" s="68"/>
      <c r="AK92" s="64">
        <f>VLOOKUP(Table4[[#This Row],[Название организации]],ПЛАН_все!B:W,21,0)</f>
        <v>3</v>
      </c>
      <c r="AL92" s="68"/>
      <c r="AM92" s="64">
        <f>VLOOKUP(Table4[[#This Row],[Название организации]],ПЛАН_все!B:W,22,0)</f>
        <v>0</v>
      </c>
      <c r="AN92" s="68"/>
    </row>
    <row r="93" spans="1:40" ht="33.75" x14ac:dyDescent="0.25">
      <c r="A93" s="14">
        <v>88</v>
      </c>
      <c r="B93" s="24" t="s">
        <v>514</v>
      </c>
      <c r="C93" s="64">
        <f>VLOOKUP(Table4[[#This Row],[Название организации]],ПЛАН_все!B:W,4,0)</f>
        <v>4</v>
      </c>
      <c r="D93" s="65"/>
      <c r="E93" s="64">
        <f>VLOOKUP(Table4[[#This Row],[Название организации]],ПЛАН_все!B:W,5,0)</f>
        <v>0</v>
      </c>
      <c r="F93" s="65"/>
      <c r="G93" s="64">
        <f>VLOOKUP(Table4[[#This Row],[Название организации]],ПЛАН_все!B:W,6,0)</f>
        <v>2</v>
      </c>
      <c r="H93" s="65"/>
      <c r="I93" s="64">
        <f>VLOOKUP(Table4[[#This Row],[Название организации]],ПЛАН_все!B:W,7,0)</f>
        <v>4</v>
      </c>
      <c r="J93" s="68"/>
      <c r="K93" s="64">
        <f>VLOOKUP(Table4[[#This Row],[Название организации]],ПЛАН_все!B:W,8,0)</f>
        <v>1</v>
      </c>
      <c r="L93" s="68"/>
      <c r="M93" s="64">
        <f>VLOOKUP(Table4[[#This Row],[Название организации]],ПЛАН_все!B:W,9,0)</f>
        <v>0</v>
      </c>
      <c r="N93" s="68"/>
      <c r="O93" s="64">
        <f>VLOOKUP(Table4[[#This Row],[Название организации]],ПЛАН_все!B:W,10,0)</f>
        <v>0</v>
      </c>
      <c r="P93" s="65"/>
      <c r="Q93" s="64">
        <f>VLOOKUP(Table4[[#This Row],[Название организации]],ПЛАН_все!B:W,11,0)</f>
        <v>1</v>
      </c>
      <c r="R93" s="68"/>
      <c r="S93" s="64">
        <f>VLOOKUP(Table4[[#This Row],[Название организации]],ПЛАН_все!B:W,12,0)</f>
        <v>0</v>
      </c>
      <c r="T93" s="68"/>
      <c r="U93" s="64">
        <f>VLOOKUP(Table4[[#This Row],[Название организации]],ПЛАН_все!B:W,13,0)</f>
        <v>1</v>
      </c>
      <c r="V93" s="68"/>
      <c r="W93" s="64">
        <f>VLOOKUP(Table4[[#This Row],[Название организации]],ПЛАН_все!B:W,14,0)</f>
        <v>3</v>
      </c>
      <c r="X93" s="68"/>
      <c r="Y93" s="64">
        <f>VLOOKUP(Table4[[#This Row],[Название организации]],ПЛАН_все!B:W,15,0)</f>
        <v>1</v>
      </c>
      <c r="Z93" s="68"/>
      <c r="AA93" s="64">
        <f>VLOOKUP(Table4[[#This Row],[Название организации]],ПЛАН_все!B:W,16,0)</f>
        <v>0</v>
      </c>
      <c r="AB93" s="68"/>
      <c r="AC93" s="64">
        <f>VLOOKUP(Table4[[#This Row],[Название организации]],ПЛАН_все!B:W,17,0)</f>
        <v>12</v>
      </c>
      <c r="AD93" s="68"/>
      <c r="AE93" s="64">
        <f>VLOOKUP(Table4[[#This Row],[Название организации]],ПЛАН_все!B:W,18,0)</f>
        <v>3</v>
      </c>
      <c r="AF93" s="68"/>
      <c r="AG93" s="64">
        <f>VLOOKUP(Table4[[#This Row],[Название организации]],ПЛАН_все!B:W,19,0)</f>
        <v>2</v>
      </c>
      <c r="AH93" s="68"/>
      <c r="AI93" s="64">
        <f>VLOOKUP(Table4[[#This Row],[Название организации]],ПЛАН_все!B:W,20,0)</f>
        <v>8</v>
      </c>
      <c r="AJ93" s="68"/>
      <c r="AK93" s="64">
        <f>VLOOKUP(Table4[[#This Row],[Название организации]],ПЛАН_все!B:W,21,0)</f>
        <v>4</v>
      </c>
      <c r="AL93" s="68"/>
      <c r="AM93" s="64">
        <f>VLOOKUP(Table4[[#This Row],[Название организации]],ПЛАН_все!B:W,22,0)</f>
        <v>3</v>
      </c>
      <c r="AN93" s="68"/>
    </row>
    <row r="94" spans="1:40" ht="22.5" x14ac:dyDescent="0.25">
      <c r="A94" s="14">
        <v>89</v>
      </c>
      <c r="B94" s="24" t="s">
        <v>515</v>
      </c>
      <c r="C94" s="64">
        <f>VLOOKUP(Table4[[#This Row],[Название организации]],ПЛАН_все!B:W,4,0)</f>
        <v>0</v>
      </c>
      <c r="D94" s="65"/>
      <c r="E94" s="64">
        <f>VLOOKUP(Table4[[#This Row],[Название организации]],ПЛАН_все!B:W,5,0)</f>
        <v>0</v>
      </c>
      <c r="F94" s="65"/>
      <c r="G94" s="64">
        <f>VLOOKUP(Table4[[#This Row],[Название организации]],ПЛАН_все!B:W,6,0)</f>
        <v>0</v>
      </c>
      <c r="H94" s="65"/>
      <c r="I94" s="64">
        <f>VLOOKUP(Table4[[#This Row],[Название организации]],ПЛАН_все!B:W,7,0)</f>
        <v>0</v>
      </c>
      <c r="J94" s="68"/>
      <c r="K94" s="64">
        <f>VLOOKUP(Table4[[#This Row],[Название организации]],ПЛАН_все!B:W,8,0)</f>
        <v>0</v>
      </c>
      <c r="L94" s="68"/>
      <c r="M94" s="64">
        <f>VLOOKUP(Table4[[#This Row],[Название организации]],ПЛАН_все!B:W,9,0)</f>
        <v>0</v>
      </c>
      <c r="N94" s="68"/>
      <c r="O94" s="64">
        <f>VLOOKUP(Table4[[#This Row],[Название организации]],ПЛАН_все!B:W,10,0)</f>
        <v>0</v>
      </c>
      <c r="P94" s="65"/>
      <c r="Q94" s="64">
        <f>VLOOKUP(Table4[[#This Row],[Название организации]],ПЛАН_все!B:W,11,0)</f>
        <v>0</v>
      </c>
      <c r="R94" s="68"/>
      <c r="S94" s="64">
        <f>VLOOKUP(Table4[[#This Row],[Название организации]],ПЛАН_все!B:W,12,0)</f>
        <v>0</v>
      </c>
      <c r="T94" s="68"/>
      <c r="U94" s="64">
        <f>VLOOKUP(Table4[[#This Row],[Название организации]],ПЛАН_все!B:W,13,0)</f>
        <v>0</v>
      </c>
      <c r="V94" s="68"/>
      <c r="W94" s="64">
        <f>VLOOKUP(Table4[[#This Row],[Название организации]],ПЛАН_все!B:W,14,0)</f>
        <v>0</v>
      </c>
      <c r="X94" s="68"/>
      <c r="Y94" s="64">
        <f>VLOOKUP(Table4[[#This Row],[Название организации]],ПЛАН_все!B:W,15,0)</f>
        <v>0</v>
      </c>
      <c r="Z94" s="68"/>
      <c r="AA94" s="64">
        <f>VLOOKUP(Table4[[#This Row],[Название организации]],ПЛАН_все!B:W,16,0)</f>
        <v>0</v>
      </c>
      <c r="AB94" s="68"/>
      <c r="AC94" s="64">
        <f>VLOOKUP(Table4[[#This Row],[Название организации]],ПЛАН_все!B:W,17,0)</f>
        <v>0</v>
      </c>
      <c r="AD94" s="68"/>
      <c r="AE94" s="64">
        <f>VLOOKUP(Table4[[#This Row],[Название организации]],ПЛАН_все!B:W,18,0)</f>
        <v>0</v>
      </c>
      <c r="AF94" s="68"/>
      <c r="AG94" s="64">
        <f>VLOOKUP(Table4[[#This Row],[Название организации]],ПЛАН_все!B:W,19,0)</f>
        <v>0</v>
      </c>
      <c r="AH94" s="68"/>
      <c r="AI94" s="64">
        <f>VLOOKUP(Table4[[#This Row],[Название организации]],ПЛАН_все!B:W,20,0)</f>
        <v>0</v>
      </c>
      <c r="AJ94" s="68"/>
      <c r="AK94" s="64">
        <f>VLOOKUP(Table4[[#This Row],[Название организации]],ПЛАН_все!B:W,21,0)</f>
        <v>0</v>
      </c>
      <c r="AL94" s="68"/>
      <c r="AM94" s="64">
        <f>VLOOKUP(Table4[[#This Row],[Название организации]],ПЛАН_все!B:W,22,0)</f>
        <v>0</v>
      </c>
      <c r="AN94" s="68"/>
    </row>
    <row r="95" spans="1:40" ht="22.5" x14ac:dyDescent="0.25">
      <c r="A95" s="14">
        <v>90</v>
      </c>
      <c r="B95" s="24" t="s">
        <v>516</v>
      </c>
      <c r="C95" s="64">
        <f>VLOOKUP(Table4[[#This Row],[Название организации]],ПЛАН_все!B:W,4,0)</f>
        <v>0</v>
      </c>
      <c r="D95" s="65"/>
      <c r="E95" s="64">
        <f>VLOOKUP(Table4[[#This Row],[Название организации]],ПЛАН_все!B:W,5,0)</f>
        <v>0</v>
      </c>
      <c r="F95" s="65"/>
      <c r="G95" s="64">
        <f>VLOOKUP(Table4[[#This Row],[Название организации]],ПЛАН_все!B:W,6,0)</f>
        <v>0</v>
      </c>
      <c r="H95" s="65"/>
      <c r="I95" s="64">
        <f>VLOOKUP(Table4[[#This Row],[Название организации]],ПЛАН_все!B:W,7,0)</f>
        <v>0</v>
      </c>
      <c r="J95" s="68"/>
      <c r="K95" s="64">
        <f>VLOOKUP(Table4[[#This Row],[Название организации]],ПЛАН_все!B:W,8,0)</f>
        <v>0</v>
      </c>
      <c r="L95" s="68"/>
      <c r="M95" s="64">
        <f>VLOOKUP(Table4[[#This Row],[Название организации]],ПЛАН_все!B:W,9,0)</f>
        <v>0</v>
      </c>
      <c r="N95" s="68"/>
      <c r="O95" s="64">
        <f>VLOOKUP(Table4[[#This Row],[Название организации]],ПЛАН_все!B:W,10,0)</f>
        <v>0</v>
      </c>
      <c r="P95" s="65"/>
      <c r="Q95" s="64">
        <f>VLOOKUP(Table4[[#This Row],[Название организации]],ПЛАН_все!B:W,11,0)</f>
        <v>0</v>
      </c>
      <c r="R95" s="68"/>
      <c r="S95" s="64">
        <f>VLOOKUP(Table4[[#This Row],[Название организации]],ПЛАН_все!B:W,12,0)</f>
        <v>0</v>
      </c>
      <c r="T95" s="68"/>
      <c r="U95" s="64">
        <f>VLOOKUP(Table4[[#This Row],[Название организации]],ПЛАН_все!B:W,13,0)</f>
        <v>0</v>
      </c>
      <c r="V95" s="68"/>
      <c r="W95" s="64">
        <f>VLOOKUP(Table4[[#This Row],[Название организации]],ПЛАН_все!B:W,14,0)</f>
        <v>0</v>
      </c>
      <c r="X95" s="68"/>
      <c r="Y95" s="64">
        <f>VLOOKUP(Table4[[#This Row],[Название организации]],ПЛАН_все!B:W,15,0)</f>
        <v>0</v>
      </c>
      <c r="Z95" s="68"/>
      <c r="AA95" s="64">
        <f>VLOOKUP(Table4[[#This Row],[Название организации]],ПЛАН_все!B:W,16,0)</f>
        <v>0</v>
      </c>
      <c r="AB95" s="68"/>
      <c r="AC95" s="64">
        <f>VLOOKUP(Table4[[#This Row],[Название организации]],ПЛАН_все!B:W,17,0)</f>
        <v>20</v>
      </c>
      <c r="AD95" s="68"/>
      <c r="AE95" s="64">
        <f>VLOOKUP(Table4[[#This Row],[Название организации]],ПЛАН_все!B:W,18,0)</f>
        <v>3</v>
      </c>
      <c r="AF95" s="68"/>
      <c r="AG95" s="64">
        <f>VLOOKUP(Table4[[#This Row],[Название организации]],ПЛАН_все!B:W,19,0)</f>
        <v>0</v>
      </c>
      <c r="AH95" s="68"/>
      <c r="AI95" s="64">
        <f>VLOOKUP(Table4[[#This Row],[Название организации]],ПЛАН_все!B:W,20,0)</f>
        <v>10</v>
      </c>
      <c r="AJ95" s="68"/>
      <c r="AK95" s="64">
        <f>VLOOKUP(Table4[[#This Row],[Название организации]],ПЛАН_все!B:W,21,0)</f>
        <v>9</v>
      </c>
      <c r="AL95" s="68"/>
      <c r="AM95" s="64">
        <f>VLOOKUP(Table4[[#This Row],[Название организации]],ПЛАН_все!B:W,22,0)</f>
        <v>0</v>
      </c>
      <c r="AN95" s="68"/>
    </row>
    <row r="96" spans="1:40" ht="33.75" x14ac:dyDescent="0.25">
      <c r="A96" s="14">
        <v>91</v>
      </c>
      <c r="B96" s="24" t="s">
        <v>517</v>
      </c>
      <c r="C96" s="64">
        <f>VLOOKUP(Table4[[#This Row],[Название организации]],ПЛАН_все!B:W,4,0)</f>
        <v>0</v>
      </c>
      <c r="D96" s="65"/>
      <c r="E96" s="64">
        <f>VLOOKUP(Table4[[#This Row],[Название организации]],ПЛАН_все!B:W,5,0)</f>
        <v>0</v>
      </c>
      <c r="F96" s="65"/>
      <c r="G96" s="64">
        <f>VLOOKUP(Table4[[#This Row],[Название организации]],ПЛАН_все!B:W,6,0)</f>
        <v>0</v>
      </c>
      <c r="H96" s="65"/>
      <c r="I96" s="64">
        <f>VLOOKUP(Table4[[#This Row],[Название организации]],ПЛАН_все!B:W,7,0)</f>
        <v>0</v>
      </c>
      <c r="J96" s="68"/>
      <c r="K96" s="64">
        <f>VLOOKUP(Table4[[#This Row],[Название организации]],ПЛАН_все!B:W,8,0)</f>
        <v>0</v>
      </c>
      <c r="L96" s="68"/>
      <c r="M96" s="64">
        <f>VLOOKUP(Table4[[#This Row],[Название организации]],ПЛАН_все!B:W,9,0)</f>
        <v>0</v>
      </c>
      <c r="N96" s="68"/>
      <c r="O96" s="64">
        <f>VLOOKUP(Table4[[#This Row],[Название организации]],ПЛАН_все!B:W,10,0)</f>
        <v>0</v>
      </c>
      <c r="P96" s="65"/>
      <c r="Q96" s="64">
        <f>VLOOKUP(Table4[[#This Row],[Название организации]],ПЛАН_все!B:W,11,0)</f>
        <v>0</v>
      </c>
      <c r="R96" s="68"/>
      <c r="S96" s="64">
        <f>VLOOKUP(Table4[[#This Row],[Название организации]],ПЛАН_все!B:W,12,0)</f>
        <v>0</v>
      </c>
      <c r="T96" s="68"/>
      <c r="U96" s="64">
        <f>VLOOKUP(Table4[[#This Row],[Название организации]],ПЛАН_все!B:W,13,0)</f>
        <v>0</v>
      </c>
      <c r="V96" s="68"/>
      <c r="W96" s="64">
        <f>VLOOKUP(Table4[[#This Row],[Название организации]],ПЛАН_все!B:W,14,0)</f>
        <v>0</v>
      </c>
      <c r="X96" s="68"/>
      <c r="Y96" s="64">
        <f>VLOOKUP(Table4[[#This Row],[Название организации]],ПЛАН_все!B:W,15,0)</f>
        <v>0</v>
      </c>
      <c r="Z96" s="68"/>
      <c r="AA96" s="64">
        <f>VLOOKUP(Table4[[#This Row],[Название организации]],ПЛАН_все!B:W,16,0)</f>
        <v>0</v>
      </c>
      <c r="AB96" s="68"/>
      <c r="AC96" s="64">
        <f>VLOOKUP(Table4[[#This Row],[Название организации]],ПЛАН_все!B:W,17,0)</f>
        <v>0</v>
      </c>
      <c r="AD96" s="68"/>
      <c r="AE96" s="64">
        <f>VLOOKUP(Table4[[#This Row],[Название организации]],ПЛАН_все!B:W,18,0)</f>
        <v>0</v>
      </c>
      <c r="AF96" s="68"/>
      <c r="AG96" s="64">
        <f>VLOOKUP(Table4[[#This Row],[Название организации]],ПЛАН_все!B:W,19,0)</f>
        <v>0</v>
      </c>
      <c r="AH96" s="68"/>
      <c r="AI96" s="64">
        <f>VLOOKUP(Table4[[#This Row],[Название организации]],ПЛАН_все!B:W,20,0)</f>
        <v>0</v>
      </c>
      <c r="AJ96" s="68"/>
      <c r="AK96" s="64">
        <f>VLOOKUP(Table4[[#This Row],[Название организации]],ПЛАН_все!B:W,21,0)</f>
        <v>0</v>
      </c>
      <c r="AL96" s="68"/>
      <c r="AM96" s="64">
        <f>VLOOKUP(Table4[[#This Row],[Название организации]],ПЛАН_все!B:W,22,0)</f>
        <v>0</v>
      </c>
      <c r="AN96" s="68"/>
    </row>
    <row r="97" spans="1:40" ht="33.75" x14ac:dyDescent="0.25">
      <c r="A97" s="14">
        <v>92</v>
      </c>
      <c r="B97" s="24" t="s">
        <v>518</v>
      </c>
      <c r="C97" s="64">
        <f>VLOOKUP(Table4[[#This Row],[Название организации]],ПЛАН_все!B:W,4,0)</f>
        <v>0</v>
      </c>
      <c r="D97" s="65"/>
      <c r="E97" s="64">
        <f>VLOOKUP(Table4[[#This Row],[Название организации]],ПЛАН_все!B:W,5,0)</f>
        <v>0</v>
      </c>
      <c r="F97" s="65"/>
      <c r="G97" s="64">
        <f>VLOOKUP(Table4[[#This Row],[Название организации]],ПЛАН_все!B:W,6,0)</f>
        <v>0</v>
      </c>
      <c r="H97" s="65"/>
      <c r="I97" s="64">
        <f>VLOOKUP(Table4[[#This Row],[Название организации]],ПЛАН_все!B:W,7,0)</f>
        <v>0</v>
      </c>
      <c r="J97" s="68"/>
      <c r="K97" s="64">
        <f>VLOOKUP(Table4[[#This Row],[Название организации]],ПЛАН_все!B:W,8,0)</f>
        <v>0</v>
      </c>
      <c r="L97" s="68"/>
      <c r="M97" s="64">
        <f>VLOOKUP(Table4[[#This Row],[Название организации]],ПЛАН_все!B:W,9,0)</f>
        <v>0</v>
      </c>
      <c r="N97" s="68"/>
      <c r="O97" s="64">
        <f>VLOOKUP(Table4[[#This Row],[Название организации]],ПЛАН_все!B:W,10,0)</f>
        <v>0</v>
      </c>
      <c r="P97" s="65"/>
      <c r="Q97" s="64">
        <f>VLOOKUP(Table4[[#This Row],[Название организации]],ПЛАН_все!B:W,11,0)</f>
        <v>0</v>
      </c>
      <c r="R97" s="68"/>
      <c r="S97" s="64">
        <f>VLOOKUP(Table4[[#This Row],[Название организации]],ПЛАН_все!B:W,12,0)</f>
        <v>0</v>
      </c>
      <c r="T97" s="68"/>
      <c r="U97" s="64">
        <f>VLOOKUP(Table4[[#This Row],[Название организации]],ПЛАН_все!B:W,13,0)</f>
        <v>0</v>
      </c>
      <c r="V97" s="68"/>
      <c r="W97" s="64">
        <f>VLOOKUP(Table4[[#This Row],[Название организации]],ПЛАН_все!B:W,14,0)</f>
        <v>0</v>
      </c>
      <c r="X97" s="68"/>
      <c r="Y97" s="64">
        <f>VLOOKUP(Table4[[#This Row],[Название организации]],ПЛАН_все!B:W,15,0)</f>
        <v>0</v>
      </c>
      <c r="Z97" s="68"/>
      <c r="AA97" s="64">
        <f>VLOOKUP(Table4[[#This Row],[Название организации]],ПЛАН_все!B:W,16,0)</f>
        <v>0</v>
      </c>
      <c r="AB97" s="68"/>
      <c r="AC97" s="64">
        <f>VLOOKUP(Table4[[#This Row],[Название организации]],ПЛАН_все!B:W,17,0)</f>
        <v>150</v>
      </c>
      <c r="AD97" s="68"/>
      <c r="AE97" s="64">
        <f>VLOOKUP(Table4[[#This Row],[Название организации]],ПЛАН_все!B:W,18,0)</f>
        <v>100</v>
      </c>
      <c r="AF97" s="68"/>
      <c r="AG97" s="64">
        <f>VLOOKUP(Table4[[#This Row],[Название организации]],ПЛАН_все!B:W,19,0)</f>
        <v>50</v>
      </c>
      <c r="AH97" s="68"/>
      <c r="AI97" s="64">
        <f>VLOOKUP(Table4[[#This Row],[Название организации]],ПЛАН_все!B:W,20,0)</f>
        <v>50</v>
      </c>
      <c r="AJ97" s="68"/>
      <c r="AK97" s="64">
        <f>VLOOKUP(Table4[[#This Row],[Название организации]],ПЛАН_все!B:W,21,0)</f>
        <v>50</v>
      </c>
      <c r="AL97" s="68"/>
      <c r="AM97" s="64">
        <f>VLOOKUP(Table4[[#This Row],[Название организации]],ПЛАН_все!B:W,22,0)</f>
        <v>50</v>
      </c>
      <c r="AN97" s="68"/>
    </row>
    <row r="98" spans="1:40" ht="22.5" x14ac:dyDescent="0.25">
      <c r="A98" s="14">
        <v>93</v>
      </c>
      <c r="B98" s="24" t="s">
        <v>519</v>
      </c>
      <c r="C98" s="64">
        <f>VLOOKUP(Table4[[#This Row],[Название организации]],ПЛАН_все!B:W,4,0)</f>
        <v>0</v>
      </c>
      <c r="D98" s="65"/>
      <c r="E98" s="64">
        <f>VLOOKUP(Table4[[#This Row],[Название организации]],ПЛАН_все!B:W,5,0)</f>
        <v>0</v>
      </c>
      <c r="F98" s="65"/>
      <c r="G98" s="64">
        <f>VLOOKUP(Table4[[#This Row],[Название организации]],ПЛАН_все!B:W,6,0)</f>
        <v>0</v>
      </c>
      <c r="H98" s="65"/>
      <c r="I98" s="64">
        <f>VLOOKUP(Table4[[#This Row],[Название организации]],ПЛАН_все!B:W,7,0)</f>
        <v>0</v>
      </c>
      <c r="J98" s="68"/>
      <c r="K98" s="64">
        <f>VLOOKUP(Table4[[#This Row],[Название организации]],ПЛАН_все!B:W,8,0)</f>
        <v>0</v>
      </c>
      <c r="L98" s="68"/>
      <c r="M98" s="64">
        <f>VLOOKUP(Table4[[#This Row],[Название организации]],ПЛАН_все!B:W,9,0)</f>
        <v>0</v>
      </c>
      <c r="N98" s="68"/>
      <c r="O98" s="64">
        <f>VLOOKUP(Table4[[#This Row],[Название организации]],ПЛАН_все!B:W,10,0)</f>
        <v>0</v>
      </c>
      <c r="P98" s="65"/>
      <c r="Q98" s="64">
        <f>VLOOKUP(Table4[[#This Row],[Название организации]],ПЛАН_все!B:W,11,0)</f>
        <v>0</v>
      </c>
      <c r="R98" s="68"/>
      <c r="S98" s="64">
        <f>VLOOKUP(Table4[[#This Row],[Название организации]],ПЛАН_все!B:W,12,0)</f>
        <v>0</v>
      </c>
      <c r="T98" s="68"/>
      <c r="U98" s="64">
        <f>VLOOKUP(Table4[[#This Row],[Название организации]],ПЛАН_все!B:W,13,0)</f>
        <v>0</v>
      </c>
      <c r="V98" s="68"/>
      <c r="W98" s="64">
        <f>VLOOKUP(Table4[[#This Row],[Название организации]],ПЛАН_все!B:W,14,0)</f>
        <v>0</v>
      </c>
      <c r="X98" s="68"/>
      <c r="Y98" s="64">
        <f>VLOOKUP(Table4[[#This Row],[Название организации]],ПЛАН_все!B:W,15,0)</f>
        <v>0</v>
      </c>
      <c r="Z98" s="68"/>
      <c r="AA98" s="64">
        <f>VLOOKUP(Table4[[#This Row],[Название организации]],ПЛАН_все!B:W,16,0)</f>
        <v>0</v>
      </c>
      <c r="AB98" s="68"/>
      <c r="AC98" s="64">
        <f>VLOOKUP(Table4[[#This Row],[Название организации]],ПЛАН_все!B:W,17,0)</f>
        <v>0</v>
      </c>
      <c r="AD98" s="68"/>
      <c r="AE98" s="64">
        <f>VLOOKUP(Table4[[#This Row],[Название организации]],ПЛАН_все!B:W,18,0)</f>
        <v>15</v>
      </c>
      <c r="AF98" s="68"/>
      <c r="AG98" s="64">
        <f>VLOOKUP(Table4[[#This Row],[Название организации]],ПЛАН_все!B:W,19,0)</f>
        <v>15</v>
      </c>
      <c r="AH98" s="68"/>
      <c r="AI98" s="64">
        <f>VLOOKUP(Table4[[#This Row],[Название организации]],ПЛАН_все!B:W,20,0)</f>
        <v>15</v>
      </c>
      <c r="AJ98" s="68"/>
      <c r="AK98" s="64">
        <f>VLOOKUP(Table4[[#This Row],[Название организации]],ПЛАН_все!B:W,21,0)</f>
        <v>0</v>
      </c>
      <c r="AL98" s="68"/>
      <c r="AM98" s="64">
        <f>VLOOKUP(Table4[[#This Row],[Название организации]],ПЛАН_все!B:W,22,0)</f>
        <v>15</v>
      </c>
      <c r="AN98" s="68"/>
    </row>
    <row r="99" spans="1:40" ht="22.5" x14ac:dyDescent="0.25">
      <c r="A99" s="14">
        <v>94</v>
      </c>
      <c r="B99" s="24" t="s">
        <v>520</v>
      </c>
      <c r="C99" s="64">
        <f>VLOOKUP(Table4[[#This Row],[Название организации]],ПЛАН_все!B:W,4,0)</f>
        <v>0</v>
      </c>
      <c r="D99" s="65"/>
      <c r="E99" s="64">
        <f>VLOOKUP(Table4[[#This Row],[Название организации]],ПЛАН_все!B:W,5,0)</f>
        <v>0</v>
      </c>
      <c r="F99" s="65"/>
      <c r="G99" s="64">
        <f>VLOOKUP(Table4[[#This Row],[Название организации]],ПЛАН_все!B:W,6,0)</f>
        <v>0</v>
      </c>
      <c r="H99" s="65"/>
      <c r="I99" s="64">
        <f>VLOOKUP(Table4[[#This Row],[Название организации]],ПЛАН_все!B:W,7,0)</f>
        <v>0</v>
      </c>
      <c r="J99" s="68"/>
      <c r="K99" s="64">
        <f>VLOOKUP(Table4[[#This Row],[Название организации]],ПЛАН_все!B:W,8,0)</f>
        <v>0</v>
      </c>
      <c r="L99" s="68"/>
      <c r="M99" s="64">
        <f>VLOOKUP(Table4[[#This Row],[Название организации]],ПЛАН_все!B:W,9,0)</f>
        <v>0</v>
      </c>
      <c r="N99" s="68"/>
      <c r="O99" s="64">
        <f>VLOOKUP(Table4[[#This Row],[Название организации]],ПЛАН_все!B:W,10,0)</f>
        <v>0</v>
      </c>
      <c r="P99" s="65"/>
      <c r="Q99" s="64">
        <f>VLOOKUP(Table4[[#This Row],[Название организации]],ПЛАН_все!B:W,11,0)</f>
        <v>0</v>
      </c>
      <c r="R99" s="68"/>
      <c r="S99" s="64">
        <f>VLOOKUP(Table4[[#This Row],[Название организации]],ПЛАН_все!B:W,12,0)</f>
        <v>0</v>
      </c>
      <c r="T99" s="68"/>
      <c r="U99" s="64">
        <f>VLOOKUP(Table4[[#This Row],[Название организации]],ПЛАН_все!B:W,13,0)</f>
        <v>0</v>
      </c>
      <c r="V99" s="68"/>
      <c r="W99" s="64">
        <f>VLOOKUP(Table4[[#This Row],[Название организации]],ПЛАН_все!B:W,14,0)</f>
        <v>2</v>
      </c>
      <c r="X99" s="68"/>
      <c r="Y99" s="64">
        <f>VLOOKUP(Table4[[#This Row],[Название организации]],ПЛАН_все!B:W,15,0)</f>
        <v>2</v>
      </c>
      <c r="Z99" s="68"/>
      <c r="AA99" s="64">
        <f>VLOOKUP(Table4[[#This Row],[Название организации]],ПЛАН_все!B:W,16,0)</f>
        <v>0</v>
      </c>
      <c r="AB99" s="68"/>
      <c r="AC99" s="64">
        <f>VLOOKUP(Table4[[#This Row],[Название организации]],ПЛАН_все!B:W,17,0)</f>
        <v>25</v>
      </c>
      <c r="AD99" s="68"/>
      <c r="AE99" s="64">
        <f>VLOOKUP(Table4[[#This Row],[Название организации]],ПЛАН_все!B:W,18,0)</f>
        <v>10</v>
      </c>
      <c r="AF99" s="68"/>
      <c r="AG99" s="64">
        <f>VLOOKUP(Table4[[#This Row],[Название организации]],ПЛАН_все!B:W,19,0)</f>
        <v>0</v>
      </c>
      <c r="AH99" s="68"/>
      <c r="AI99" s="64">
        <f>VLOOKUP(Table4[[#This Row],[Название организации]],ПЛАН_все!B:W,20,0)</f>
        <v>6</v>
      </c>
      <c r="AJ99" s="68"/>
      <c r="AK99" s="64">
        <f>VLOOKUP(Table4[[#This Row],[Название организации]],ПЛАН_все!B:W,21,0)</f>
        <v>9</v>
      </c>
      <c r="AL99" s="68"/>
      <c r="AM99" s="64">
        <f>VLOOKUP(Table4[[#This Row],[Название организации]],ПЛАН_все!B:W,22,0)</f>
        <v>0</v>
      </c>
      <c r="AN99" s="68"/>
    </row>
    <row r="100" spans="1:40" ht="22.5" x14ac:dyDescent="0.25">
      <c r="A100" s="14">
        <v>95</v>
      </c>
      <c r="B100" s="24" t="s">
        <v>521</v>
      </c>
      <c r="C100" s="64">
        <f>VLOOKUP(Table4[[#This Row],[Название организации]],ПЛАН_все!B:W,4,0)</f>
        <v>0</v>
      </c>
      <c r="D100" s="65"/>
      <c r="E100" s="64">
        <f>VLOOKUP(Table4[[#This Row],[Название организации]],ПЛАН_все!B:W,5,0)</f>
        <v>0</v>
      </c>
      <c r="F100" s="65"/>
      <c r="G100" s="64">
        <f>VLOOKUP(Table4[[#This Row],[Название организации]],ПЛАН_все!B:W,6,0)</f>
        <v>0</v>
      </c>
      <c r="H100" s="65"/>
      <c r="I100" s="64">
        <f>VLOOKUP(Table4[[#This Row],[Название организации]],ПЛАН_все!B:W,7,0)</f>
        <v>0</v>
      </c>
      <c r="J100" s="68"/>
      <c r="K100" s="64">
        <f>VLOOKUP(Table4[[#This Row],[Название организации]],ПЛАН_все!B:W,8,0)</f>
        <v>0</v>
      </c>
      <c r="L100" s="68"/>
      <c r="M100" s="64">
        <f>VLOOKUP(Table4[[#This Row],[Название организации]],ПЛАН_все!B:W,9,0)</f>
        <v>0</v>
      </c>
      <c r="N100" s="68"/>
      <c r="O100" s="64">
        <f>VLOOKUP(Table4[[#This Row],[Название организации]],ПЛАН_все!B:W,10,0)</f>
        <v>0</v>
      </c>
      <c r="P100" s="65"/>
      <c r="Q100" s="64">
        <f>VLOOKUP(Table4[[#This Row],[Название организации]],ПЛАН_все!B:W,11,0)</f>
        <v>6</v>
      </c>
      <c r="R100" s="68"/>
      <c r="S100" s="64">
        <f>VLOOKUP(Table4[[#This Row],[Название организации]],ПЛАН_все!B:W,12,0)</f>
        <v>0</v>
      </c>
      <c r="T100" s="68"/>
      <c r="U100" s="64">
        <f>VLOOKUP(Table4[[#This Row],[Название организации]],ПЛАН_все!B:W,13,0)</f>
        <v>6</v>
      </c>
      <c r="V100" s="68"/>
      <c r="W100" s="64">
        <f>VLOOKUP(Table4[[#This Row],[Название организации]],ПЛАН_все!B:W,14,0)</f>
        <v>0</v>
      </c>
      <c r="X100" s="68"/>
      <c r="Y100" s="64">
        <f>VLOOKUP(Table4[[#This Row],[Название организации]],ПЛАН_все!B:W,15,0)</f>
        <v>0</v>
      </c>
      <c r="Z100" s="68"/>
      <c r="AA100" s="64">
        <f>VLOOKUP(Table4[[#This Row],[Название организации]],ПЛАН_все!B:W,16,0)</f>
        <v>0</v>
      </c>
      <c r="AB100" s="68"/>
      <c r="AC100" s="64">
        <f>VLOOKUP(Table4[[#This Row],[Название организации]],ПЛАН_все!B:W,17,0)</f>
        <v>5</v>
      </c>
      <c r="AD100" s="68"/>
      <c r="AE100" s="64">
        <f>VLOOKUP(Table4[[#This Row],[Название организации]],ПЛАН_все!B:W,18,0)</f>
        <v>5</v>
      </c>
      <c r="AF100" s="68"/>
      <c r="AG100" s="64">
        <f>VLOOKUP(Table4[[#This Row],[Название организации]],ПЛАН_все!B:W,19,0)</f>
        <v>0</v>
      </c>
      <c r="AH100" s="68"/>
      <c r="AI100" s="64">
        <f>VLOOKUP(Table4[[#This Row],[Название организации]],ПЛАН_все!B:W,20,0)</f>
        <v>5</v>
      </c>
      <c r="AJ100" s="68"/>
      <c r="AK100" s="64">
        <f>VLOOKUP(Table4[[#This Row],[Название организации]],ПЛАН_все!B:W,21,0)</f>
        <v>5</v>
      </c>
      <c r="AL100" s="68"/>
      <c r="AM100" s="64">
        <f>VLOOKUP(Table4[[#This Row],[Название организации]],ПЛАН_все!B:W,22,0)</f>
        <v>0</v>
      </c>
      <c r="AN100" s="68"/>
    </row>
    <row r="101" spans="1:40" ht="22.5" x14ac:dyDescent="0.25">
      <c r="A101" s="14">
        <v>96</v>
      </c>
      <c r="B101" s="24" t="s">
        <v>522</v>
      </c>
      <c r="C101" s="64">
        <f>VLOOKUP(Table4[[#This Row],[Название организации]],ПЛАН_все!B:W,4,0)</f>
        <v>0</v>
      </c>
      <c r="D101" s="65"/>
      <c r="E101" s="64">
        <f>VLOOKUP(Table4[[#This Row],[Название организации]],ПЛАН_все!B:W,5,0)</f>
        <v>0</v>
      </c>
      <c r="F101" s="65"/>
      <c r="G101" s="64">
        <f>VLOOKUP(Table4[[#This Row],[Название организации]],ПЛАН_все!B:W,6,0)</f>
        <v>0</v>
      </c>
      <c r="H101" s="65"/>
      <c r="I101" s="64">
        <f>VLOOKUP(Table4[[#This Row],[Название организации]],ПЛАН_все!B:W,7,0)</f>
        <v>0</v>
      </c>
      <c r="J101" s="68"/>
      <c r="K101" s="64">
        <f>VLOOKUP(Table4[[#This Row],[Название организации]],ПЛАН_все!B:W,8,0)</f>
        <v>0</v>
      </c>
      <c r="L101" s="68"/>
      <c r="M101" s="64">
        <f>VLOOKUP(Table4[[#This Row],[Название организации]],ПЛАН_все!B:W,9,0)</f>
        <v>0</v>
      </c>
      <c r="N101" s="68"/>
      <c r="O101" s="64">
        <f>VLOOKUP(Table4[[#This Row],[Название организации]],ПЛАН_все!B:W,10,0)</f>
        <v>0</v>
      </c>
      <c r="P101" s="65"/>
      <c r="Q101" s="64">
        <f>VLOOKUP(Table4[[#This Row],[Название организации]],ПЛАН_все!B:W,11,0)</f>
        <v>0</v>
      </c>
      <c r="R101" s="68"/>
      <c r="S101" s="64">
        <f>VLOOKUP(Table4[[#This Row],[Название организации]],ПЛАН_все!B:W,12,0)</f>
        <v>0</v>
      </c>
      <c r="T101" s="68"/>
      <c r="U101" s="64">
        <f>VLOOKUP(Table4[[#This Row],[Название организации]],ПЛАН_все!B:W,13,0)</f>
        <v>0</v>
      </c>
      <c r="V101" s="68"/>
      <c r="W101" s="64">
        <f>VLOOKUP(Table4[[#This Row],[Название организации]],ПЛАН_все!B:W,14,0)</f>
        <v>0</v>
      </c>
      <c r="X101" s="68"/>
      <c r="Y101" s="64">
        <f>VLOOKUP(Table4[[#This Row],[Название организации]],ПЛАН_все!B:W,15,0)</f>
        <v>0</v>
      </c>
      <c r="Z101" s="68"/>
      <c r="AA101" s="64">
        <f>VLOOKUP(Table4[[#This Row],[Название организации]],ПЛАН_все!B:W,16,0)</f>
        <v>0</v>
      </c>
      <c r="AB101" s="68"/>
      <c r="AC101" s="64">
        <f>VLOOKUP(Table4[[#This Row],[Название организации]],ПЛАН_все!B:W,17,0)</f>
        <v>10</v>
      </c>
      <c r="AD101" s="68"/>
      <c r="AE101" s="64">
        <f>VLOOKUP(Table4[[#This Row],[Название организации]],ПЛАН_все!B:W,18,0)</f>
        <v>0</v>
      </c>
      <c r="AF101" s="68"/>
      <c r="AG101" s="64">
        <f>VLOOKUP(Table4[[#This Row],[Название организации]],ПЛАН_все!B:W,19,0)</f>
        <v>0</v>
      </c>
      <c r="AH101" s="68"/>
      <c r="AI101" s="64">
        <f>VLOOKUP(Table4[[#This Row],[Название организации]],ПЛАН_все!B:W,20,0)</f>
        <v>10</v>
      </c>
      <c r="AJ101" s="68"/>
      <c r="AK101" s="64">
        <f>VLOOKUP(Table4[[#This Row],[Название организации]],ПЛАН_все!B:W,21,0)</f>
        <v>10</v>
      </c>
      <c r="AL101" s="68"/>
      <c r="AM101" s="64">
        <f>VLOOKUP(Table4[[#This Row],[Название организации]],ПЛАН_все!B:W,22,0)</f>
        <v>0</v>
      </c>
      <c r="AN101" s="68"/>
    </row>
    <row r="102" spans="1:40" x14ac:dyDescent="0.25">
      <c r="B102" s="20" t="s">
        <v>146</v>
      </c>
      <c r="C102" s="21">
        <f>SUBTOTAL(109,Table4[Column1])</f>
        <v>336</v>
      </c>
      <c r="D102" s="21">
        <f>SUBTOTAL(109,Table4[Количество детей-сирот и детей, оставшихся без попечения родителей, переданных на семейные формы устройства])</f>
        <v>47</v>
      </c>
      <c r="E102" s="21">
        <f>SUBTOTAL(109,Table4[Column2])</f>
        <v>59</v>
      </c>
      <c r="F102" s="21">
        <f>SUBTOTAL(109,Table4[в т.ч. детей-подростков])</f>
        <v>28</v>
      </c>
      <c r="G102" s="21">
        <f>SUBTOTAL(109,Table4[Column3])</f>
        <v>33</v>
      </c>
      <c r="H102" s="21">
        <f>SUBTOTAL(109,Table4[в т.ч. сиблингов])</f>
        <v>18</v>
      </c>
      <c r="I102" s="21">
        <f>SUBTOTAL(109,Table4[Column4])</f>
        <v>59</v>
      </c>
      <c r="J102" s="21">
        <f>SUBTOTAL(109,Table4[в т.ч. детей с ОВЗ])</f>
        <v>17</v>
      </c>
      <c r="K102" s="21">
        <f>SUBTOTAL(109,Table4[Column5])</f>
        <v>272</v>
      </c>
      <c r="L102" s="21">
        <f>SUBTOTAL(109,Table4[Количество детей, возвращённых в кровные семьи])</f>
        <v>43</v>
      </c>
      <c r="M102" s="21">
        <f>SUBTOTAL(109,Table4[Column6])</f>
        <v>114</v>
      </c>
      <c r="N102" s="21">
        <f>SUBTOTAL(109,Table4[в т.ч. детей-подростков2])</f>
        <v>19</v>
      </c>
      <c r="O102" s="21">
        <f>SUBTOTAL(109,Table4[в т.ч. детей-подростков3])</f>
        <v>30</v>
      </c>
      <c r="P102" s="21">
        <f>SUBTOTAL(109,Table4[в т.ч. детей с ОВЗ3])</f>
        <v>7</v>
      </c>
      <c r="Q102" s="21">
        <f>SUBTOTAL(109,Table4[в т.ч. детей с ОВЗ4])</f>
        <v>405</v>
      </c>
      <c r="R102" s="21">
        <f>SUBTOTAL(109,Table4[Количество предотвращённых случаев отобрания (изъятий), отказов детей из кровных семей])</f>
        <v>131</v>
      </c>
      <c r="S102" s="21">
        <f>SUBTOTAL(109,Table4[Column7])</f>
        <v>94</v>
      </c>
      <c r="T102" s="21">
        <f>SUBTOTAL(109,Table4[в т.ч. детей-подростков4])</f>
        <v>34</v>
      </c>
      <c r="U102" s="21">
        <f>SUBTOTAL(109,Table4[в т.ч. детей-подростков5])</f>
        <v>63</v>
      </c>
      <c r="V102" s="21">
        <f>SUBTOTAL(109,Table4[в т.ч. детей с ОВЗ5])</f>
        <v>29</v>
      </c>
      <c r="W102" s="21">
        <f>SUBTOTAL(109,Table4[в т.ч. детей с ОВЗ6])</f>
        <v>163</v>
      </c>
      <c r="X102" s="21">
        <f>SUBTOTAL(109,Table4[Количество предотвращённых случаев отобрания (изъятий), отказов от детей из замещающих семей])</f>
        <v>29</v>
      </c>
      <c r="Y102" s="21">
        <f>SUBTOTAL(109,Table4[Column8])</f>
        <v>75</v>
      </c>
      <c r="Z102" s="21">
        <f>SUBTOTAL(109,Table4[в т.ч. детей-подростков6])</f>
        <v>16</v>
      </c>
      <c r="AA102" s="21">
        <f>SUBTOTAL(109,Table4[в т.ч. детей-подростков7])</f>
        <v>21</v>
      </c>
      <c r="AB102" s="21">
        <f>SUBTOTAL(109,Table4[в т.ч. детей с ОВЗ7])</f>
        <v>3</v>
      </c>
      <c r="AC102" s="21">
        <f>SUBTOTAL(109,Table4[в т.ч. детей с ОВЗ8])</f>
        <v>3895</v>
      </c>
      <c r="AD102" s="21">
        <f>SUBTOTAL(109,Table4[Количество детей, улучшивших своё благополучие])</f>
        <v>1866</v>
      </c>
      <c r="AE102" s="21">
        <f>SUBTOTAL(109,Table4[Column9])</f>
        <v>1591</v>
      </c>
      <c r="AF102" s="21">
        <f>SUBTOTAL(109,Table4[в т.ч. улучшивших психическое состояние])</f>
        <v>807</v>
      </c>
      <c r="AG102" s="21">
        <f>SUBTOTAL(109,Table4[Column10])</f>
        <v>567</v>
      </c>
      <c r="AH102" s="21">
        <f>SUBTOTAL(109,Table4[в т.ч. улучшивших физическое состояние])</f>
        <v>474</v>
      </c>
      <c r="AI102" s="21">
        <f>SUBTOTAL(109,Table4[Column11])</f>
        <v>1801</v>
      </c>
      <c r="AJ102" s="21">
        <f>SUBTOTAL(109,Table4[в т.ч. повысивших уровень развития, навыков])</f>
        <v>570</v>
      </c>
      <c r="AK102" s="21">
        <f>SUBTOTAL(109,Table4[Column12])</f>
        <v>1301</v>
      </c>
      <c r="AL102" s="21">
        <f>SUBTOTAL(109,Table4[в т.ч. улучшивших детско-родительские отношения])</f>
        <v>633</v>
      </c>
      <c r="AM102" s="21">
        <f>SUBTOTAL(109,Table4[Column13])</f>
        <v>503</v>
      </c>
      <c r="AN102" s="21">
        <f>SUBTOTAL(109,Table4[в т.ч. улучшивших показатели успеваемости])</f>
        <v>102</v>
      </c>
    </row>
    <row r="103" spans="1:40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</sheetData>
  <mergeCells count="38">
    <mergeCell ref="M3:N3"/>
    <mergeCell ref="C3:D3"/>
    <mergeCell ref="E3:F3"/>
    <mergeCell ref="G3:H3"/>
    <mergeCell ref="I3:J3"/>
    <mergeCell ref="K3:L3"/>
    <mergeCell ref="M2:N2"/>
    <mergeCell ref="C2:D2"/>
    <mergeCell ref="E2:F2"/>
    <mergeCell ref="G2:H2"/>
    <mergeCell ref="I2:J2"/>
    <mergeCell ref="K2:L2"/>
    <mergeCell ref="O2:P2"/>
    <mergeCell ref="Q2:R2"/>
    <mergeCell ref="O3:P3"/>
    <mergeCell ref="AA3:AB3"/>
    <mergeCell ref="Y3:Z3"/>
    <mergeCell ref="W3:X3"/>
    <mergeCell ref="U3:V3"/>
    <mergeCell ref="S3:T3"/>
    <mergeCell ref="Q3:R3"/>
    <mergeCell ref="AA2:AB2"/>
    <mergeCell ref="Y2:Z2"/>
    <mergeCell ref="W2:X2"/>
    <mergeCell ref="U2:V2"/>
    <mergeCell ref="S2:T2"/>
    <mergeCell ref="AC2:AD2"/>
    <mergeCell ref="AM2:AN2"/>
    <mergeCell ref="AM3:AN3"/>
    <mergeCell ref="AK3:AL3"/>
    <mergeCell ref="AI3:AJ3"/>
    <mergeCell ref="AG3:AH3"/>
    <mergeCell ref="AE3:AF3"/>
    <mergeCell ref="AC3:AD3"/>
    <mergeCell ref="AG2:AH2"/>
    <mergeCell ref="AI2:AJ2"/>
    <mergeCell ref="AK2:AL2"/>
    <mergeCell ref="AE2:AF2"/>
  </mergeCells>
  <conditionalFormatting sqref="B5:B101">
    <cfRule type="duplicateValues" dxfId="9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showGridLines="0" tabSelected="1" zoomScaleNormal="100" workbookViewId="0">
      <selection activeCell="I6" sqref="I6"/>
    </sheetView>
  </sheetViews>
  <sheetFormatPr defaultColWidth="12.5703125" defaultRowHeight="12.75" x14ac:dyDescent="0.2"/>
  <cols>
    <col min="1" max="1" width="6" style="73" customWidth="1"/>
    <col min="2" max="2" width="41.85546875" style="73" customWidth="1"/>
    <col min="3" max="6" width="12.7109375" style="73" customWidth="1"/>
    <col min="7" max="15" width="7.5703125" style="73" customWidth="1"/>
    <col min="16" max="34" width="7.5703125" style="74" customWidth="1"/>
    <col min="35" max="35" width="9.85546875" style="73" customWidth="1"/>
    <col min="36" max="36" width="9.7109375" style="73" customWidth="1"/>
    <col min="37" max="37" width="8" style="73" customWidth="1"/>
    <col min="38" max="16384" width="12.5703125" style="73"/>
  </cols>
  <sheetData>
    <row r="1" spans="1:9" ht="15.75" x14ac:dyDescent="0.25">
      <c r="A1" s="80" t="s">
        <v>523</v>
      </c>
      <c r="C1" s="79"/>
      <c r="D1" s="72"/>
      <c r="E1" s="72"/>
      <c r="F1" s="72"/>
      <c r="G1" s="72"/>
      <c r="H1" s="72"/>
      <c r="I1" s="72"/>
    </row>
    <row r="3" spans="1:9" ht="35.25" customHeight="1" x14ac:dyDescent="0.2">
      <c r="A3" s="76" t="s">
        <v>4</v>
      </c>
      <c r="B3" s="76" t="s">
        <v>5</v>
      </c>
      <c r="C3" s="76" t="s">
        <v>527</v>
      </c>
      <c r="D3" s="76" t="s">
        <v>524</v>
      </c>
      <c r="E3" s="76" t="s">
        <v>525</v>
      </c>
      <c r="F3" s="76" t="s">
        <v>526</v>
      </c>
    </row>
    <row r="4" spans="1:9" ht="33.75" x14ac:dyDescent="0.2">
      <c r="A4" s="77">
        <v>1</v>
      </c>
      <c r="B4" s="12" t="s">
        <v>14</v>
      </c>
      <c r="C4" s="81">
        <v>348</v>
      </c>
      <c r="D4" s="81">
        <v>54</v>
      </c>
      <c r="E4" s="82">
        <v>436</v>
      </c>
      <c r="F4" s="83">
        <v>490</v>
      </c>
    </row>
    <row r="5" spans="1:9" ht="15" x14ac:dyDescent="0.2">
      <c r="A5" s="77">
        <v>1.1000000000000001</v>
      </c>
      <c r="B5" s="84" t="s">
        <v>16</v>
      </c>
      <c r="C5" s="81">
        <v>59</v>
      </c>
      <c r="D5" s="81">
        <v>31</v>
      </c>
      <c r="E5" s="82">
        <v>45</v>
      </c>
      <c r="F5" s="83">
        <v>76</v>
      </c>
      <c r="H5" s="75"/>
      <c r="I5" s="73" t="s">
        <v>529</v>
      </c>
    </row>
    <row r="6" spans="1:9" ht="15" x14ac:dyDescent="0.2">
      <c r="A6" s="77">
        <v>1.2</v>
      </c>
      <c r="B6" s="84" t="s">
        <v>18</v>
      </c>
      <c r="C6" s="81">
        <v>33</v>
      </c>
      <c r="D6" s="81">
        <v>22</v>
      </c>
      <c r="E6" s="82">
        <v>8</v>
      </c>
      <c r="F6" s="83">
        <v>30</v>
      </c>
      <c r="H6" s="78"/>
      <c r="I6" s="73" t="s">
        <v>528</v>
      </c>
    </row>
    <row r="7" spans="1:9" ht="15" x14ac:dyDescent="0.2">
      <c r="A7" s="77">
        <v>1.3</v>
      </c>
      <c r="B7" s="84" t="s">
        <v>20</v>
      </c>
      <c r="C7" s="81">
        <v>59</v>
      </c>
      <c r="D7" s="81">
        <v>17</v>
      </c>
      <c r="E7" s="82">
        <v>32</v>
      </c>
      <c r="F7" s="83">
        <v>49</v>
      </c>
    </row>
    <row r="8" spans="1:9" ht="15" x14ac:dyDescent="0.2">
      <c r="A8" s="77">
        <v>2</v>
      </c>
      <c r="B8" s="12" t="s">
        <v>21</v>
      </c>
      <c r="C8" s="81">
        <v>288</v>
      </c>
      <c r="D8" s="81">
        <v>43</v>
      </c>
      <c r="E8" s="82">
        <v>157</v>
      </c>
      <c r="F8" s="83">
        <v>200</v>
      </c>
    </row>
    <row r="9" spans="1:9" ht="15" x14ac:dyDescent="0.2">
      <c r="A9" s="77">
        <v>2.1</v>
      </c>
      <c r="B9" s="84" t="s">
        <v>16</v>
      </c>
      <c r="C9" s="81">
        <v>110</v>
      </c>
      <c r="D9" s="81">
        <v>19</v>
      </c>
      <c r="E9" s="82">
        <v>59</v>
      </c>
      <c r="F9" s="83">
        <v>78</v>
      </c>
    </row>
    <row r="10" spans="1:9" ht="15" x14ac:dyDescent="0.2">
      <c r="A10" s="77">
        <v>2.2000000000000002</v>
      </c>
      <c r="B10" s="84" t="s">
        <v>20</v>
      </c>
      <c r="C10" s="81">
        <v>34</v>
      </c>
      <c r="D10" s="81">
        <v>7</v>
      </c>
      <c r="E10" s="82">
        <v>32</v>
      </c>
      <c r="F10" s="83">
        <v>39</v>
      </c>
    </row>
    <row r="11" spans="1:9" ht="22.5" x14ac:dyDescent="0.2">
      <c r="A11" s="77">
        <v>3</v>
      </c>
      <c r="B11" s="12" t="s">
        <v>24</v>
      </c>
      <c r="C11" s="81">
        <v>415</v>
      </c>
      <c r="D11" s="81">
        <v>131</v>
      </c>
      <c r="E11" s="82">
        <v>389</v>
      </c>
      <c r="F11" s="83">
        <v>520</v>
      </c>
    </row>
    <row r="12" spans="1:9" ht="15" x14ac:dyDescent="0.2">
      <c r="A12" s="77">
        <v>3.1</v>
      </c>
      <c r="B12" s="84" t="s">
        <v>16</v>
      </c>
      <c r="C12" s="81">
        <v>94</v>
      </c>
      <c r="D12" s="81">
        <v>34</v>
      </c>
      <c r="E12" s="82">
        <v>49</v>
      </c>
      <c r="F12" s="83">
        <v>83</v>
      </c>
    </row>
    <row r="13" spans="1:9" ht="15" x14ac:dyDescent="0.2">
      <c r="A13" s="77">
        <v>3.2</v>
      </c>
      <c r="B13" s="84" t="s">
        <v>20</v>
      </c>
      <c r="C13" s="81">
        <v>63</v>
      </c>
      <c r="D13" s="81">
        <v>29</v>
      </c>
      <c r="E13" s="82">
        <v>65</v>
      </c>
      <c r="F13" s="83">
        <v>94</v>
      </c>
    </row>
    <row r="14" spans="1:9" ht="22.5" x14ac:dyDescent="0.2">
      <c r="A14" s="77">
        <v>4</v>
      </c>
      <c r="B14" s="12" t="s">
        <v>27</v>
      </c>
      <c r="C14" s="81">
        <v>163</v>
      </c>
      <c r="D14" s="81">
        <v>29</v>
      </c>
      <c r="E14" s="82">
        <v>139</v>
      </c>
      <c r="F14" s="83">
        <v>168</v>
      </c>
    </row>
    <row r="15" spans="1:9" ht="15" x14ac:dyDescent="0.2">
      <c r="A15" s="77">
        <v>4.0999999999999996</v>
      </c>
      <c r="B15" s="84" t="s">
        <v>16</v>
      </c>
      <c r="C15" s="81">
        <v>75</v>
      </c>
      <c r="D15" s="81">
        <v>16</v>
      </c>
      <c r="E15" s="82">
        <v>78</v>
      </c>
      <c r="F15" s="83">
        <v>94</v>
      </c>
    </row>
    <row r="16" spans="1:9" ht="15" x14ac:dyDescent="0.2">
      <c r="A16" s="77">
        <v>4.2</v>
      </c>
      <c r="B16" s="84" t="s">
        <v>20</v>
      </c>
      <c r="C16" s="81">
        <v>21</v>
      </c>
      <c r="D16" s="81">
        <v>3</v>
      </c>
      <c r="E16" s="82">
        <v>25</v>
      </c>
      <c r="F16" s="83">
        <v>28</v>
      </c>
    </row>
    <row r="17" spans="1:6" ht="15" x14ac:dyDescent="0.2">
      <c r="A17" s="77">
        <v>5</v>
      </c>
      <c r="B17" s="12" t="s">
        <v>30</v>
      </c>
      <c r="C17" s="81">
        <v>4075</v>
      </c>
      <c r="D17" s="81">
        <v>1956</v>
      </c>
      <c r="E17" s="82">
        <v>1695</v>
      </c>
      <c r="F17" s="83">
        <v>3651</v>
      </c>
    </row>
  </sheetData>
  <pageMargins left="0.7" right="0.7" top="0.75" bottom="0.75" header="0.3" footer="0.3"/>
  <pageSetup paperSize="9" scale="7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все ответы</vt:lpstr>
      <vt:lpstr>контроль</vt:lpstr>
      <vt:lpstr>свод</vt:lpstr>
      <vt:lpstr>ПЛАН_все</vt:lpstr>
      <vt:lpstr>По организациям_ПЛАН_ФАКТ_ГОД</vt:lpstr>
      <vt:lpstr>Графики_по годам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Matveeva, Nadezhda</dc:creator>
  <cp:lastModifiedBy>Надежда</cp:lastModifiedBy>
  <dcterms:created xsi:type="dcterms:W3CDTF">2018-04-17T12:55:51Z</dcterms:created>
  <dcterms:modified xsi:type="dcterms:W3CDTF">2018-07-17T13:48:16Z</dcterms:modified>
</cp:coreProperties>
</file>